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4441C96-FA17-49B4-8D36-8298B19B9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20" l="1"/>
  <c r="F49" i="20" s="1"/>
  <c r="E48" i="20"/>
  <c r="E49" i="20" s="1"/>
  <c r="D48" i="20"/>
  <c r="D49" i="20" s="1"/>
  <c r="F41" i="20"/>
  <c r="F42" i="20" s="1"/>
  <c r="E41" i="20"/>
  <c r="E42" i="20" s="1"/>
  <c r="D41" i="20"/>
  <c r="D42" i="20" s="1"/>
  <c r="F33" i="20"/>
  <c r="F34" i="20" s="1"/>
  <c r="E33" i="20"/>
  <c r="E34" i="20" s="1"/>
  <c r="D33" i="20"/>
  <c r="D34" i="20" s="1"/>
  <c r="F26" i="20"/>
  <c r="E26" i="20"/>
  <c r="D26" i="20"/>
  <c r="F23" i="20"/>
  <c r="E23" i="20"/>
  <c r="D23" i="20"/>
  <c r="F15" i="20"/>
  <c r="E15" i="20"/>
  <c r="D15" i="20"/>
  <c r="F12" i="20"/>
  <c r="E12" i="20"/>
  <c r="E16" i="20" s="1"/>
  <c r="D12" i="20"/>
  <c r="D16" i="20" s="1"/>
  <c r="F16" i="20" l="1"/>
  <c r="E27" i="20"/>
  <c r="F27" i="20"/>
  <c r="D27" i="20"/>
  <c r="H10" i="15"/>
  <c r="I10" i="15"/>
  <c r="G10" i="15"/>
  <c r="H9" i="15"/>
  <c r="I9" i="15"/>
  <c r="G9" i="15"/>
  <c r="L46" i="16"/>
  <c r="M46" i="16"/>
  <c r="N46" i="16"/>
  <c r="L68" i="16"/>
  <c r="M68" i="16"/>
  <c r="N68" i="16"/>
  <c r="L78" i="16"/>
  <c r="M78" i="16"/>
  <c r="N78" i="16"/>
  <c r="L90" i="16"/>
  <c r="M90" i="16"/>
  <c r="N90" i="16"/>
  <c r="L26" i="16"/>
  <c r="M26" i="16"/>
  <c r="N26" i="16"/>
  <c r="L51" i="16"/>
  <c r="M51" i="16"/>
  <c r="N51" i="16"/>
  <c r="L40" i="16"/>
  <c r="M40" i="16"/>
  <c r="N40" i="16"/>
  <c r="L60" i="16"/>
  <c r="M60" i="16"/>
  <c r="N60" i="16"/>
  <c r="L87" i="16"/>
  <c r="M87" i="16"/>
  <c r="N87" i="16"/>
  <c r="N63" i="16"/>
  <c r="M63" i="16"/>
  <c r="L63" i="16"/>
  <c r="L18" i="16" l="1"/>
  <c r="M18" i="16"/>
  <c r="N18" i="16"/>
  <c r="L32" i="16"/>
  <c r="M32" i="16"/>
  <c r="N32" i="16"/>
  <c r="L83" i="16"/>
  <c r="M83" i="16"/>
  <c r="N83" i="16"/>
  <c r="N91" i="16" s="1"/>
  <c r="M91" i="16" l="1"/>
  <c r="L91" i="16"/>
  <c r="N71" i="16"/>
  <c r="N72" i="16" s="1"/>
  <c r="M71" i="16"/>
  <c r="M72" i="16" s="1"/>
  <c r="L71" i="16"/>
  <c r="L72" i="16" s="1"/>
  <c r="L22" i="16" l="1"/>
  <c r="L52" i="16" s="1"/>
  <c r="M22" i="16"/>
  <c r="M52" i="16" s="1"/>
  <c r="M92" i="16" s="1"/>
  <c r="N22" i="16"/>
  <c r="N52" i="16" s="1"/>
  <c r="N92" i="16" s="1"/>
  <c r="I5" i="12" l="1"/>
  <c r="D5" i="12"/>
  <c r="L9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<sst xmlns="http://schemas.openxmlformats.org/spreadsheetml/2006/main" count="568" uniqueCount="344">
  <si>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</si>
  <si>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</si>
  <si>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</si>
  <si>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</si>
  <si>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</si>
  <si>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</si>
  <si>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</si>
  <si>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</si>
  <si>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</si>
  <si>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</si>
  <si>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</si>
  <si>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</si>
  <si>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</si>
  <si>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</si>
  <si>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</si>
  <si>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</si>
  <si>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</si>
  <si>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</si>
  <si>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</si>
  <si>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</si>
  <si>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</si>
  <si>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</si>
  <si>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</si>
  <si>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</si>
  <si>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</si>
  <si>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</si>
  <si>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</si>
  <si>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</si>
  <si>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</si>
  <si>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</si>
  <si>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</si>
  <si>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</si>
  <si>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</si>
  <si>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</si>
  <si>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</si>
  <si>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</si>
  <si>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</si>
  <si>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</si>
  <si>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</si>
  <si>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</si>
  <si>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</si>
  <si>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</si>
  <si>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</si>
  <si>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</si>
  <si>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</si>
  <si>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</si>
  <si>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</si>
  <si>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</si>
  <si>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</si>
  <si>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</si>
  <si>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</si>
  <si>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</si>
  <si>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</si>
  <si>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</si>
  <si>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</si>
  <si>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</si>
  <si>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</si>
  <si>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</si>
  <si>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</si>
  <si>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</si>
  <si>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</si>
  <si>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</si>
  <si>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</si>
  <si>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</si>
  <si>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</si>
  <si>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</si>
  <si>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</si>
  <si>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</si>
  <si>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</si>
  <si>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</si>
  <si>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</si>
  <si>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</si>
  <si>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</si>
  <si>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</si>
  <si>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</si>
  <si>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</si>
  <si>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</si>
  <si>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</si>
  <si>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</si>
  <si>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</si>
  <si>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</si>
  <si>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</si>
  <si>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</si>
  <si>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</si>
  <si>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</si>
  <si>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</si>
  <si>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</si>
  <si>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</si>
  <si>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</si>
  <si>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</si>
  <si>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</si>
  <si>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</si>
  <si>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</si>
  <si>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</si>
  <si>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</si>
  <si>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</si>
  <si>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</si>
  <si>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</si>
  <si>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</si>
  <si>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</si>
  <si>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</si>
  <si>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</si>
  <si>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</si>
  <si>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</si>
  <si>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</si>
  <si>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</si>
  <si>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</si>
  <si>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</si>
  <si>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</si>
  <si>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</si>
  <si>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</si>
  <si>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</si>
  <si>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</si>
  <si>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</si>
  <si>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</si>
  <si>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</si>
  <si>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</si>
  <si>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</si>
  <si>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</si>
  <si>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</si>
  <si>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</si>
  <si>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</si>
  <si>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</si>
  <si>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</si>
  <si>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</si>
  <si>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</si>
  <si>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</si>
  <si>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</si>
  <si>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</si>
  <si>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</si>
  <si>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</si>
  <si>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</si>
  <si>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</si>
  <si>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</si>
  <si>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</si>
  <si>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</si>
  <si>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</si>
  <si>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</si>
  <si>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</si>
  <si>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</si>
  <si>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</si>
  <si>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</si>
  <si>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</si>
  <si>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</si>
  <si>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</si>
  <si>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</si>
  <si>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</si>
  <si>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</si>
  <si>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</si>
  <si>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</si>
  <si>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</si>
  <si>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</si>
  <si>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</si>
  <si>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</si>
  <si>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</si>
  <si>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</si>
  <si>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</si>
  <si>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</si>
  <si>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</si>
  <si>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</si>
  <si>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</si>
  <si>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</si>
  <si>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</si>
  <si>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</si>
  <si>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</si>
  <si>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</si>
  <si>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</si>
  <si>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</si>
  <si>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</si>
  <si>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</si>
  <si>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</si>
  <si>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</si>
  <si>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</si>
  <si>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</si>
  <si>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</si>
  <si>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</si>
  <si>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</si>
  <si>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</si>
  <si>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</si>
  <si>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</si>
  <si>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</si>
  <si>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</si>
  <si>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</si>
  <si>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</si>
  <si>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</si>
  <si>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</si>
  <si>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</si>
  <si>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</si>
  <si>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</si>
  <si>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</si>
  <si>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</si>
  <si>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</si>
  <si>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</si>
  <si>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</si>
  <si>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</si>
  <si>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</si>
  <si>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</si>
  <si>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</si>
  <si>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</si>
  <si>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</si>
  <si>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</si>
  <si>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</si>
  <si>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</si>
  <si>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</si>
  <si>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</si>
  <si>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</si>
  <si>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</si>
  <si>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</si>
  <si>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</si>
  <si>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</si>
  <si>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</si>
  <si>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</si>
  <si>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</si>
  <si>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</si>
  <si>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</si>
  <si>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</si>
  <si>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</si>
  <si>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</si>
  <si>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</si>
  <si>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</si>
  <si>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</si>
  <si>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</si>
  <si>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</si>
  <si>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</si>
  <si>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</si>
  <si>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</si>
  <si>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</si>
  <si>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</si>
  <si>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</si>
  <si>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</si>
  <si>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</si>
  <si>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</si>
  <si>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</si>
  <si>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</si>
  <si>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</si>
  <si>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</si>
  <si>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</si>
  <si>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</si>
  <si>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</si>
  <si>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</si>
  <si>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</si>
  <si>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</si>
  <si>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</si>
  <si>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</si>
  <si>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</si>
  <si>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</si>
  <si>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</si>
  <si>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</si>
  <si>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</si>
  <si>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</si>
  <si>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</si>
  <si>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</si>
  <si>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</si>
  <si>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</si>
  <si>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</si>
  <si>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</si>
  <si>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</si>
  <si>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</si>
  <si>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</si>
  <si>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</si>
  <si>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</si>
  <si>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</si>
  <si>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</si>
  <si>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</si>
  <si>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</si>
  <si>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</si>
  <si>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</si>
  <si>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</si>
  <si>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</si>
  <si>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</si>
  <si>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</si>
  <si>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</si>
  <si>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</si>
  <si>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</si>
  <si>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</si>
  <si>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</si>
  <si>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</si>
  <si>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</si>
  <si>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</si>
  <si>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</si>
  <si>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</si>
  <si>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</si>
  <si>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</si>
  <si>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</si>
  <si>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</si>
  <si>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</si>
  <si>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</si>
  <si>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</si>
  <si>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</si>
  <si>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</si>
  <si>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</si>
  <si>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</si>
  <si>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</si>
  <si>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</si>
  <si>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</si>
  <si>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</si>
  <si>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</si>
  <si>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</si>
  <si>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</si>
  <si>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</si>
  <si>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</si>
  <si>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</si>
  <si>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</si>
  <si>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</si>
  <si>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</si>
  <si>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</si>
  <si>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</si>
  <si>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</si>
  <si>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</si>
  <si>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</si>
  <si>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Bulletin No (129)</t>
  </si>
  <si>
    <t>ISX Trading Indices of Sunday 26/7/2026</t>
  </si>
  <si>
    <t>Sunday 26/7/2026</t>
  </si>
  <si>
    <t>Iraq Stock Exchange not trading companies of Sunday 26/7/2026</t>
  </si>
  <si>
    <t xml:space="preserve">OTC Platform Trading Bulletin No (129) </t>
  </si>
  <si>
    <t xml:space="preserve">Undisclosed Platform Companies Bulletin No (129) </t>
  </si>
  <si>
    <t>Second Platform Market Bulletin No (129)</t>
  </si>
  <si>
    <t xml:space="preserve">Regular Market Bulletin No (129) </t>
  </si>
  <si>
    <t xml:space="preserve">Gulf Insurance </t>
  </si>
  <si>
    <t>NGIR</t>
  </si>
  <si>
    <t>Total Of Industrial Sector</t>
  </si>
  <si>
    <t>Non Iraqis' Bulletin  Sunday  July  26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</si>
  <si>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</si>
  <si>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</si>
  <si>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</si>
  <si>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</si>
  <si>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</si>
  <si>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</si>
  <si>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Iraqi Middle East Investment Bank</t>
  </si>
  <si>
    <t xml:space="preserve">National Bank Of Iraq </t>
  </si>
  <si>
    <t>Total Bank sector</t>
  </si>
  <si>
    <t>Industry Sector</t>
  </si>
  <si>
    <t>Total Industry sector</t>
  </si>
  <si>
    <t>Total Agricultural Sector</t>
  </si>
  <si>
    <t>Non Iraqi Trading of Regular Market (Sell)</t>
  </si>
  <si>
    <t xml:space="preserve">Investment Bank of Iraq 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</si>
  <si>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</si>
  <si>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</si>
  <si>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</si>
  <si>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</si>
  <si>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</si>
  <si>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</si>
  <si>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Non Iraqi Trading of Second Market (Sell)</t>
  </si>
  <si>
    <t>Non Iraqi Trading of Undisclosed Platform Companies (BUY)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</si>
</sst>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79" fillId="0" borderId="132" xfId="0" applyFont="1" applyBorder="1"/>
    <xf numFmtId="167" fontId="84" fillId="0" borderId="131" xfId="1500" applyNumberFormat="1" applyFont="1" applyBorder="1" applyAlignment="1">
      <alignment vertical="center"/>
    </xf>
    <xf numFmtId="167" fontId="84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7" fontId="84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0" fontId="86" fillId="4" borderId="131" xfId="0" applyFont="1" applyFill="1" applyBorder="1" applyAlignment="1">
      <alignment vertical="center" wrapText="1"/>
    </xf>
    <xf numFmtId="0" fontId="84" fillId="60" borderId="131" xfId="0" applyFont="1" applyFill="1" applyBorder="1" applyAlignment="1">
      <alignment horizontal="center" vertical="center" wrapText="1"/>
    </xf>
    <xf numFmtId="1" fontId="86" fillId="4" borderId="131" xfId="1500" applyNumberFormat="1" applyFont="1" applyFill="1" applyBorder="1" applyAlignment="1">
      <alignment horizontal="center" vertical="center" wrapText="1"/>
    </xf>
    <xf numFmtId="167" fontId="86" fillId="60" borderId="131" xfId="1500" applyNumberFormat="1" applyFont="1" applyFill="1" applyBorder="1" applyAlignment="1">
      <alignment horizontal="center" vertical="center" wrapText="1"/>
    </xf>
    <xf numFmtId="167" fontId="88" fillId="0" borderId="0" xfId="1500" applyNumberFormat="1" applyFont="1"/>
    <xf numFmtId="167" fontId="84" fillId="0" borderId="139" xfId="1500" applyNumberFormat="1" applyFont="1" applyBorder="1" applyAlignment="1">
      <alignment vertical="center"/>
    </xf>
    <xf numFmtId="0" fontId="89" fillId="0" borderId="0" xfId="0" applyFont="1"/>
    <xf numFmtId="167" fontId="87" fillId="0" borderId="0" xfId="1500" applyNumberFormat="1" applyFont="1"/>
    <xf numFmtId="167" fontId="78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167" fontId="84" fillId="0" borderId="130" xfId="1500" applyNumberFormat="1" applyFont="1" applyBorder="1" applyAlignment="1">
      <alignment horizontal="center" vertical="center"/>
    </xf>
    <xf numFmtId="167" fontId="84" fillId="0" borderId="136" xfId="1500" applyNumberFormat="1" applyFont="1" applyBorder="1" applyAlignment="1">
      <alignment horizontal="center" vertical="center"/>
    </xf>
    <xf numFmtId="167" fontId="84" fillId="0" borderId="132" xfId="1500" applyNumberFormat="1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167" fontId="87" fillId="0" borderId="18" xfId="1500" applyNumberFormat="1" applyFont="1" applyBorder="1" applyAlignment="1">
      <alignment horizontal="left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1200150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21920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</xdr:colOff>
      <xdr:row>15</xdr:row>
      <xdr:rowOff>47624</xdr:rowOff>
    </xdr:from>
    <xdr:to>
      <xdr:col>7</xdr:col>
      <xdr:colOff>9525</xdr:colOff>
      <xdr:row>24</xdr:row>
      <xdr:rowOff>371474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AF8EC3-CC32-02D6-420D-62B0394F4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2" y="4733924"/>
          <a:ext cx="6076948" cy="345757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15</xdr:row>
      <xdr:rowOff>47625</xdr:rowOff>
    </xdr:from>
    <xdr:to>
      <xdr:col>13</xdr:col>
      <xdr:colOff>2457451</xdr:colOff>
      <xdr:row>24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53387F-45C5-A6A1-D762-AB85E0862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9851" y="4733925"/>
          <a:ext cx="5867400" cy="3457575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57150</xdr:colOff>
      <xdr:row>5</xdr:row>
      <xdr:rowOff>295275</xdr:rowOff>
    </xdr:from>
    <xdr:to>
      <xdr:col>13</xdr:col>
      <xdr:colOff>2466975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FE574E4-D0A1-BA60-21E5-38616EB04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8750" y="1838325"/>
          <a:ext cx="3248025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179C4-8E16-F490-2576-CC8BDE5D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84093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1408044</xdr:colOff>
      <xdr:row>29</xdr:row>
      <xdr:rowOff>16565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790DE3-5537-4228-F2E7-078DA496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4986130" cy="2849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72</xdr:row>
      <xdr:rowOff>28256</xdr:rowOff>
    </xdr:from>
    <xdr:to>
      <xdr:col>13</xdr:col>
      <xdr:colOff>1522971</xdr:colOff>
      <xdr:row>72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52</xdr:row>
      <xdr:rowOff>23547</xdr:rowOff>
    </xdr:from>
    <xdr:to>
      <xdr:col>13</xdr:col>
      <xdr:colOff>1497013</xdr:colOff>
      <xdr:row>52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531813</xdr:colOff>
      <xdr:row>0</xdr:row>
      <xdr:rowOff>1</xdr:rowOff>
    </xdr:from>
    <xdr:to>
      <xdr:col>8</xdr:col>
      <xdr:colOff>1536926</xdr:colOff>
      <xdr:row>4</xdr:row>
      <xdr:rowOff>193241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3" y="1"/>
          <a:ext cx="1005113" cy="85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7" ht="31.5" customHeight="1">
      <c r="B1" s="174" t="s">
        <v>0</v>
      </c>
      <c r="C1" s="175"/>
      <c r="D1" s="176"/>
      <c r="E1" s="177"/>
      <c r="F1" s="178"/>
      <c r="G1" s="178"/>
      <c r="H1" s="178"/>
      <c r="I1" s="178"/>
      <c r="J1" s="178"/>
      <c r="K1" s="179"/>
      <c r="L1" s="19"/>
      <c r="M1" s="19"/>
      <c r="N1" s="19"/>
    </row>
    <row r="2" spans="2:17" ht="30" customHeight="1">
      <c r="B2" s="187" t="s">
        <v>310</v>
      </c>
      <c r="C2" s="188"/>
      <c r="D2" s="18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1" customHeight="1">
      <c r="B3" s="180" t="s">
        <v>311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2"/>
    </row>
    <row r="4" spans="2:17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4.95" customHeight="1">
      <c r="B5" s="183" t="s">
        <v>62</v>
      </c>
      <c r="C5" s="184"/>
      <c r="D5" s="185">
        <f>'Bullient '!M92+OTC!H10</f>
        <v>919909511</v>
      </c>
      <c r="E5" s="186"/>
      <c r="F5" s="23"/>
      <c r="G5" s="183" t="s">
        <v>63</v>
      </c>
      <c r="H5" s="184"/>
      <c r="I5" s="185">
        <f>'Bullient '!N92+OTC!I10</f>
        <v>1199900146.99</v>
      </c>
      <c r="J5" s="186"/>
      <c r="K5" s="24"/>
      <c r="L5" s="183" t="s">
        <v>8</v>
      </c>
      <c r="M5" s="184"/>
      <c r="N5" s="25">
        <f>'Bullient '!L92+OTC!G10</f>
        <v>1339</v>
      </c>
    </row>
    <row r="6" spans="2:17" ht="24.95" customHeight="1">
      <c r="B6" s="19"/>
      <c r="C6" s="19"/>
      <c r="D6" s="21"/>
      <c r="E6" s="26"/>
      <c r="F6" s="21"/>
      <c r="G6" s="21"/>
      <c r="H6" s="21"/>
      <c r="I6" s="21"/>
      <c r="J6" s="27"/>
      <c r="K6" s="168"/>
      <c r="L6" s="169"/>
      <c r="M6" s="170"/>
      <c r="N6" s="28"/>
    </row>
    <row r="7" spans="2:17" ht="24.95" customHeight="1">
      <c r="B7" s="171" t="s">
        <v>1</v>
      </c>
      <c r="C7" s="172"/>
      <c r="D7" s="173"/>
      <c r="E7" s="29">
        <v>1048.75</v>
      </c>
      <c r="F7" s="30"/>
      <c r="G7" s="171" t="s">
        <v>5</v>
      </c>
      <c r="H7" s="172"/>
      <c r="I7" s="173"/>
      <c r="J7" s="29">
        <v>1269.57</v>
      </c>
      <c r="K7" s="167"/>
      <c r="L7" s="162"/>
      <c r="M7" s="163"/>
      <c r="N7" s="18"/>
    </row>
    <row r="8" spans="2:17" ht="24.95" customHeight="1">
      <c r="B8" s="171" t="s">
        <v>2</v>
      </c>
      <c r="C8" s="172"/>
      <c r="D8" s="173"/>
      <c r="E8" s="29">
        <v>1044.25</v>
      </c>
      <c r="F8" s="31"/>
      <c r="G8" s="171" t="s">
        <v>6</v>
      </c>
      <c r="H8" s="172"/>
      <c r="I8" s="173"/>
      <c r="J8" s="29">
        <v>1269.83</v>
      </c>
      <c r="K8" s="167"/>
      <c r="L8" s="162"/>
      <c r="M8" s="163"/>
      <c r="N8" s="18"/>
    </row>
    <row r="9" spans="2:17" ht="24.95" customHeight="1">
      <c r="B9" s="164" t="s">
        <v>3</v>
      </c>
      <c r="C9" s="165"/>
      <c r="D9" s="166"/>
      <c r="E9" s="121">
        <f>((E7/E8)-1)*100</f>
        <v>0.43093129039981637</v>
      </c>
      <c r="F9" s="31"/>
      <c r="G9" s="164" t="s">
        <v>3</v>
      </c>
      <c r="H9" s="165"/>
      <c r="I9" s="166"/>
      <c r="J9" s="122">
        <f>((J7/J8)-1)*100</f>
        <v>-2.0475181717238833E-2</v>
      </c>
      <c r="K9" s="167"/>
      <c r="L9" s="162"/>
      <c r="M9" s="163"/>
      <c r="N9" s="18"/>
    </row>
    <row r="10" spans="2:17" ht="24.95" customHeight="1">
      <c r="B10" s="164" t="s">
        <v>4</v>
      </c>
      <c r="C10" s="165"/>
      <c r="D10" s="166"/>
      <c r="E10" s="121">
        <f>E7-E8</f>
        <v>4.5</v>
      </c>
      <c r="F10" s="21"/>
      <c r="G10" s="164" t="s">
        <v>4</v>
      </c>
      <c r="H10" s="165"/>
      <c r="I10" s="166"/>
      <c r="J10" s="122">
        <f>J7-J8</f>
        <v>-0.25999999999999091</v>
      </c>
      <c r="K10" s="167"/>
      <c r="L10" s="162"/>
      <c r="M10" s="163"/>
      <c r="N10" s="18"/>
    </row>
    <row r="11" spans="2:17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1"/>
      <c r="L11" s="162"/>
      <c r="M11" s="163"/>
      <c r="N11" s="18"/>
      <c r="O11" s="32"/>
    </row>
    <row r="12" spans="2:17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38</v>
      </c>
      <c r="I12" s="39" t="s">
        <v>64</v>
      </c>
      <c r="J12" s="38">
        <v>16</v>
      </c>
      <c r="K12" s="167"/>
      <c r="L12" s="162"/>
      <c r="M12" s="163"/>
      <c r="N12" s="18"/>
      <c r="O12" s="32"/>
      <c r="P12" s="1" t="s">
        <v>270</v>
      </c>
      <c r="Q12" s="32"/>
    </row>
    <row r="13" spans="2:17" ht="24.95" customHeight="1">
      <c r="B13" s="37" t="s">
        <v>68</v>
      </c>
      <c r="C13" s="38">
        <v>52</v>
      </c>
      <c r="D13" s="39" t="s">
        <v>64</v>
      </c>
      <c r="E13" s="38">
        <v>1</v>
      </c>
      <c r="F13" s="30"/>
      <c r="G13" s="193" t="s">
        <v>66</v>
      </c>
      <c r="H13" s="194"/>
      <c r="I13" s="195"/>
      <c r="J13" s="38">
        <v>14</v>
      </c>
      <c r="K13" s="167"/>
      <c r="L13" s="162"/>
      <c r="M13" s="163"/>
      <c r="N13" s="18"/>
      <c r="O13" s="32"/>
      <c r="P13" s="32"/>
      <c r="Q13" s="32"/>
    </row>
    <row r="14" spans="2:17" ht="24.95" customHeight="1">
      <c r="B14" s="164" t="s">
        <v>81</v>
      </c>
      <c r="C14" s="165" t="s">
        <v>10</v>
      </c>
      <c r="D14" s="166" t="s">
        <v>10</v>
      </c>
      <c r="E14" s="38">
        <v>4</v>
      </c>
      <c r="F14" s="21"/>
      <c r="G14" s="196" t="s">
        <v>67</v>
      </c>
      <c r="H14" s="197"/>
      <c r="I14" s="198"/>
      <c r="J14" s="38">
        <v>14</v>
      </c>
      <c r="K14" s="167"/>
      <c r="L14" s="162"/>
      <c r="M14" s="163"/>
      <c r="N14" s="26"/>
      <c r="O14" s="32"/>
      <c r="P14" s="32"/>
    </row>
    <row r="15" spans="2:17" ht="24.95" customHeight="1">
      <c r="B15" s="164" t="s">
        <v>65</v>
      </c>
      <c r="C15" s="165" t="s">
        <v>11</v>
      </c>
      <c r="D15" s="166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  <c r="P15" s="32"/>
    </row>
    <row r="16" spans="2:17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8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8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8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8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8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8"/>
      <c r="O21" s="3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32"/>
    </row>
    <row r="23" spans="1:15" ht="30.7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32"/>
    </row>
    <row r="24" spans="1:15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32"/>
    </row>
    <row r="25" spans="1:15" ht="31.5" customHeigh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32"/>
    </row>
    <row r="26" spans="1:15" ht="19.5" customHeight="1">
      <c r="A26" s="190" t="s">
        <v>12</v>
      </c>
      <c r="B26" s="191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</row>
  </sheetData>
  <mergeCells count="31">
    <mergeCell ref="A26:N26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0" t="s">
        <v>60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4" ht="36.75" customHeight="1">
      <c r="A3" s="201" t="s">
        <v>312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</row>
    <row r="4" spans="1:14" ht="21">
      <c r="A4" s="42"/>
      <c r="B4" s="42"/>
      <c r="C4" s="199" t="s">
        <v>13</v>
      </c>
      <c r="D4" s="199"/>
      <c r="E4" s="199"/>
      <c r="F4" s="199"/>
      <c r="G4" s="42"/>
      <c r="H4" s="199" t="s">
        <v>14</v>
      </c>
      <c r="I4" s="199"/>
      <c r="J4" s="199"/>
      <c r="K4" s="199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318</v>
      </c>
      <c r="D6" s="76">
        <v>0.65</v>
      </c>
      <c r="E6" s="87">
        <v>22.64</v>
      </c>
      <c r="F6" s="79">
        <v>1804398</v>
      </c>
      <c r="G6" s="42"/>
      <c r="H6" s="46" t="s">
        <v>169</v>
      </c>
      <c r="I6" s="76">
        <v>0.05</v>
      </c>
      <c r="J6" s="88">
        <v>-16.670000000000002</v>
      </c>
      <c r="K6" s="79">
        <v>25055430</v>
      </c>
      <c r="L6" s="1"/>
      <c r="M6" s="1"/>
    </row>
    <row r="7" spans="1:14" s="48" customFormat="1" ht="17.100000000000001" customHeight="1">
      <c r="A7" s="42"/>
      <c r="B7" s="42"/>
      <c r="C7" s="46" t="s">
        <v>149</v>
      </c>
      <c r="D7" s="76">
        <v>6.84</v>
      </c>
      <c r="E7" s="87">
        <v>6.87</v>
      </c>
      <c r="F7" s="79">
        <v>6258588</v>
      </c>
      <c r="G7" s="42"/>
      <c r="H7" s="46" t="s">
        <v>87</v>
      </c>
      <c r="I7" s="76">
        <v>0.77</v>
      </c>
      <c r="J7" s="88">
        <v>-9.41</v>
      </c>
      <c r="K7" s="79">
        <v>50000</v>
      </c>
      <c r="L7" s="1"/>
    </row>
    <row r="8" spans="1:14" s="48" customFormat="1" ht="17.100000000000001" customHeight="1">
      <c r="A8" s="42"/>
      <c r="B8" s="42"/>
      <c r="C8" s="46" t="s">
        <v>177</v>
      </c>
      <c r="D8" s="76">
        <v>1.21</v>
      </c>
      <c r="E8" s="87">
        <v>3.42</v>
      </c>
      <c r="F8" s="79">
        <v>67910131</v>
      </c>
      <c r="G8" s="42"/>
      <c r="H8" s="46" t="s">
        <v>33</v>
      </c>
      <c r="I8" s="76">
        <v>1.6</v>
      </c>
      <c r="J8" s="88">
        <v>-8.57</v>
      </c>
      <c r="K8" s="79">
        <v>151704</v>
      </c>
    </row>
    <row r="9" spans="1:14" s="48" customFormat="1" ht="17.100000000000001" customHeight="1">
      <c r="A9" s="42"/>
      <c r="B9" s="42"/>
      <c r="C9" s="46" t="s">
        <v>192</v>
      </c>
      <c r="D9" s="76">
        <v>0.37</v>
      </c>
      <c r="E9" s="87">
        <v>2.78</v>
      </c>
      <c r="F9" s="94">
        <v>1556241</v>
      </c>
      <c r="G9" s="42"/>
      <c r="H9" s="101" t="s">
        <v>173</v>
      </c>
      <c r="I9" s="95">
        <v>1.4</v>
      </c>
      <c r="J9" s="109">
        <v>-4.1100000000000003</v>
      </c>
      <c r="K9" s="94">
        <v>88000</v>
      </c>
    </row>
    <row r="10" spans="1:14" s="48" customFormat="1" ht="17.100000000000001" customHeight="1">
      <c r="A10" s="42"/>
      <c r="B10" s="42"/>
      <c r="C10" s="46" t="s">
        <v>293</v>
      </c>
      <c r="D10" s="76">
        <v>2.29</v>
      </c>
      <c r="E10" s="87">
        <v>1.78</v>
      </c>
      <c r="F10" s="94">
        <v>9936101</v>
      </c>
      <c r="G10" s="42"/>
      <c r="H10" s="101" t="s">
        <v>163</v>
      </c>
      <c r="I10" s="95">
        <v>0.57999999999999996</v>
      </c>
      <c r="J10" s="109">
        <v>-3.33</v>
      </c>
      <c r="K10" s="94">
        <v>10898146</v>
      </c>
    </row>
    <row r="11" spans="1:14" s="48" customFormat="1" ht="33" customHeight="1">
      <c r="A11" s="42"/>
      <c r="B11" s="42"/>
      <c r="C11" s="200" t="s">
        <v>61</v>
      </c>
      <c r="D11" s="200"/>
      <c r="E11" s="200"/>
      <c r="F11" s="200"/>
      <c r="G11" s="200"/>
      <c r="H11" s="200"/>
      <c r="I11" s="200"/>
      <c r="J11" s="200"/>
      <c r="K11" s="200"/>
    </row>
    <row r="12" spans="1:14" s="48" customFormat="1" ht="33" customHeight="1">
      <c r="A12" s="42"/>
      <c r="B12" s="42"/>
      <c r="C12" s="200"/>
      <c r="D12" s="200"/>
      <c r="E12" s="200"/>
      <c r="F12" s="200"/>
      <c r="G12" s="200"/>
      <c r="H12" s="200"/>
      <c r="I12" s="200"/>
      <c r="J12" s="200"/>
      <c r="K12" s="200"/>
    </row>
    <row r="13" spans="1:14" ht="29.25" customHeight="1">
      <c r="A13" s="42"/>
      <c r="B13" s="42"/>
      <c r="C13" s="199" t="s">
        <v>18</v>
      </c>
      <c r="D13" s="199"/>
      <c r="E13" s="199"/>
      <c r="F13" s="199"/>
      <c r="G13" s="91"/>
      <c r="H13" s="199" t="s">
        <v>7</v>
      </c>
      <c r="I13" s="199"/>
      <c r="J13" s="199"/>
      <c r="K13" s="199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254</v>
      </c>
      <c r="D15" s="76">
        <v>0.2</v>
      </c>
      <c r="E15" s="77">
        <v>0</v>
      </c>
      <c r="F15" s="79">
        <v>305092929</v>
      </c>
      <c r="G15" s="1"/>
      <c r="H15" s="46" t="s">
        <v>216</v>
      </c>
      <c r="I15" s="76">
        <v>2.11</v>
      </c>
      <c r="J15" s="77">
        <v>0.96</v>
      </c>
      <c r="K15" s="79">
        <v>441730095.32999998</v>
      </c>
    </row>
    <row r="16" spans="1:14" ht="17.100000000000001" customHeight="1">
      <c r="A16" s="42"/>
      <c r="B16" s="42"/>
      <c r="C16" s="46" t="s">
        <v>216</v>
      </c>
      <c r="D16" s="76">
        <v>2.11</v>
      </c>
      <c r="E16" s="77">
        <v>0.96</v>
      </c>
      <c r="F16" s="79">
        <v>210246895</v>
      </c>
      <c r="G16" s="1"/>
      <c r="H16" s="46" t="s">
        <v>228</v>
      </c>
      <c r="I16" s="76">
        <v>4.0999999999999996</v>
      </c>
      <c r="J16" s="77">
        <v>-0.24</v>
      </c>
      <c r="K16" s="79">
        <v>104834658.12</v>
      </c>
    </row>
    <row r="17" spans="1:11" ht="17.100000000000001" customHeight="1">
      <c r="A17" s="42"/>
      <c r="B17" s="42"/>
      <c r="C17" s="46" t="s">
        <v>207</v>
      </c>
      <c r="D17" s="76">
        <v>0.15</v>
      </c>
      <c r="E17" s="77">
        <v>0</v>
      </c>
      <c r="F17" s="79">
        <v>89204888</v>
      </c>
      <c r="G17" s="1"/>
      <c r="H17" s="46" t="s">
        <v>230</v>
      </c>
      <c r="I17" s="76">
        <v>3.15</v>
      </c>
      <c r="J17" s="77">
        <v>-0.32</v>
      </c>
      <c r="K17" s="79">
        <v>103982725.44</v>
      </c>
    </row>
    <row r="18" spans="1:11" ht="17.100000000000001" customHeight="1">
      <c r="A18" s="42"/>
      <c r="B18" s="42"/>
      <c r="C18" s="46" t="s">
        <v>177</v>
      </c>
      <c r="D18" s="76">
        <v>1.21</v>
      </c>
      <c r="E18" s="77">
        <v>3.42</v>
      </c>
      <c r="F18" s="79">
        <v>67910131</v>
      </c>
      <c r="G18" s="1"/>
      <c r="H18" s="46" t="s">
        <v>304</v>
      </c>
      <c r="I18" s="76">
        <v>5.86</v>
      </c>
      <c r="J18" s="77">
        <v>0.17</v>
      </c>
      <c r="K18" s="79">
        <v>101348989.97</v>
      </c>
    </row>
    <row r="19" spans="1:11" ht="16.5" customHeight="1">
      <c r="A19" s="42"/>
      <c r="B19" s="42"/>
      <c r="C19" s="46" t="s">
        <v>145</v>
      </c>
      <c r="D19" s="76">
        <v>0.33</v>
      </c>
      <c r="E19" s="77">
        <v>0</v>
      </c>
      <c r="F19" s="79">
        <v>42182989</v>
      </c>
      <c r="G19" s="1"/>
      <c r="H19" s="46" t="s">
        <v>236</v>
      </c>
      <c r="I19" s="76">
        <v>16.05</v>
      </c>
      <c r="J19" s="77">
        <v>0.06</v>
      </c>
      <c r="K19" s="79">
        <v>94215322.159999996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6"/>
  <sheetViews>
    <sheetView topLeftCell="A73" zoomScale="130" zoomScaleNormal="130" workbookViewId="0">
      <selection activeCell="C82" sqref="C82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12.75" customHeight="1">
      <c r="A1" s="50"/>
      <c r="B1" s="205" t="s">
        <v>317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208" t="s">
        <v>29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10"/>
    </row>
    <row r="4" spans="1:14" ht="12.95" customHeight="1">
      <c r="A4" s="57"/>
      <c r="B4" s="101" t="s">
        <v>302</v>
      </c>
      <c r="C4" s="102" t="s">
        <v>303</v>
      </c>
      <c r="D4" s="95">
        <v>0.34</v>
      </c>
      <c r="E4" s="95">
        <v>0.34</v>
      </c>
      <c r="F4" s="95">
        <v>0.33</v>
      </c>
      <c r="G4" s="95">
        <v>0.33</v>
      </c>
      <c r="H4" s="95">
        <v>0.33</v>
      </c>
      <c r="I4" s="95">
        <v>0.33</v>
      </c>
      <c r="J4" s="95">
        <v>0.34</v>
      </c>
      <c r="K4" s="96">
        <v>-2.94</v>
      </c>
      <c r="L4" s="93">
        <v>14</v>
      </c>
      <c r="M4" s="94">
        <v>10506247</v>
      </c>
      <c r="N4" s="94">
        <v>3504590.92</v>
      </c>
    </row>
    <row r="5" spans="1:14" ht="12.95" customHeight="1">
      <c r="A5" s="57"/>
      <c r="B5" s="46" t="s">
        <v>230</v>
      </c>
      <c r="C5" s="58" t="s">
        <v>231</v>
      </c>
      <c r="D5" s="95">
        <v>3.17</v>
      </c>
      <c r="E5" s="95">
        <v>3.19</v>
      </c>
      <c r="F5" s="95">
        <v>3.15</v>
      </c>
      <c r="G5" s="95">
        <v>3.15</v>
      </c>
      <c r="H5" s="95">
        <v>3.15</v>
      </c>
      <c r="I5" s="95">
        <v>3.15</v>
      </c>
      <c r="J5" s="76">
        <v>3.16</v>
      </c>
      <c r="K5" s="96">
        <v>-0.32</v>
      </c>
      <c r="L5" s="78">
        <v>137</v>
      </c>
      <c r="M5" s="79">
        <v>32984516</v>
      </c>
      <c r="N5" s="79">
        <v>103982725.44</v>
      </c>
    </row>
    <row r="6" spans="1:14" ht="12.95" customHeight="1">
      <c r="A6" s="57"/>
      <c r="B6" s="46" t="s">
        <v>246</v>
      </c>
      <c r="C6" s="58" t="s">
        <v>247</v>
      </c>
      <c r="D6" s="95">
        <v>0.24</v>
      </c>
      <c r="E6" s="95">
        <v>0.24</v>
      </c>
      <c r="F6" s="95">
        <v>0.23</v>
      </c>
      <c r="G6" s="95">
        <v>0.23</v>
      </c>
      <c r="H6" s="95">
        <v>0.23</v>
      </c>
      <c r="I6" s="95">
        <v>0.23</v>
      </c>
      <c r="J6" s="76">
        <v>0.23</v>
      </c>
      <c r="K6" s="96">
        <v>0</v>
      </c>
      <c r="L6" s="78">
        <v>10</v>
      </c>
      <c r="M6" s="79">
        <v>30433129</v>
      </c>
      <c r="N6" s="79">
        <v>7103947.2599999998</v>
      </c>
    </row>
    <row r="7" spans="1:14" ht="12.95" customHeight="1">
      <c r="A7" s="57"/>
      <c r="B7" s="46" t="s">
        <v>155</v>
      </c>
      <c r="C7" s="58" t="s">
        <v>156</v>
      </c>
      <c r="D7" s="95">
        <v>0.32</v>
      </c>
      <c r="E7" s="95">
        <v>0.32</v>
      </c>
      <c r="F7" s="95">
        <v>0.31</v>
      </c>
      <c r="G7" s="95">
        <v>0.31</v>
      </c>
      <c r="H7" s="95">
        <v>0.31</v>
      </c>
      <c r="I7" s="95">
        <v>0.31</v>
      </c>
      <c r="J7" s="76">
        <v>0.31</v>
      </c>
      <c r="K7" s="96">
        <v>0</v>
      </c>
      <c r="L7" s="78">
        <v>3</v>
      </c>
      <c r="M7" s="79">
        <v>64410</v>
      </c>
      <c r="N7" s="79">
        <v>20016.18</v>
      </c>
    </row>
    <row r="8" spans="1:14" ht="12.95" customHeight="1">
      <c r="A8" s="57"/>
      <c r="B8" s="46" t="s">
        <v>145</v>
      </c>
      <c r="C8" s="58" t="s">
        <v>146</v>
      </c>
      <c r="D8" s="95">
        <v>0.33</v>
      </c>
      <c r="E8" s="95">
        <v>0.34</v>
      </c>
      <c r="F8" s="95">
        <v>0.33</v>
      </c>
      <c r="G8" s="95">
        <v>0.33</v>
      </c>
      <c r="H8" s="95">
        <v>0.33</v>
      </c>
      <c r="I8" s="95">
        <v>0.33</v>
      </c>
      <c r="J8" s="76">
        <v>0.33</v>
      </c>
      <c r="K8" s="96">
        <v>0</v>
      </c>
      <c r="L8" s="78">
        <v>24</v>
      </c>
      <c r="M8" s="79">
        <v>42182989</v>
      </c>
      <c r="N8" s="79">
        <v>13933286.289999999</v>
      </c>
    </row>
    <row r="9" spans="1:14" ht="12.95" customHeight="1">
      <c r="A9" s="57"/>
      <c r="B9" s="46" t="s">
        <v>192</v>
      </c>
      <c r="C9" s="58" t="s">
        <v>191</v>
      </c>
      <c r="D9" s="95">
        <v>0.36</v>
      </c>
      <c r="E9" s="95">
        <v>0.37</v>
      </c>
      <c r="F9" s="95">
        <v>0.36</v>
      </c>
      <c r="G9" s="95">
        <v>0.37</v>
      </c>
      <c r="H9" s="95">
        <v>0.36</v>
      </c>
      <c r="I9" s="95">
        <v>0.37</v>
      </c>
      <c r="J9" s="76">
        <v>0.36</v>
      </c>
      <c r="K9" s="96">
        <v>2.78</v>
      </c>
      <c r="L9" s="78">
        <v>3</v>
      </c>
      <c r="M9" s="79">
        <v>1556241</v>
      </c>
      <c r="N9" s="79">
        <v>571281.56999999995</v>
      </c>
    </row>
    <row r="10" spans="1:14" ht="12.95" customHeight="1">
      <c r="A10" s="57"/>
      <c r="B10" s="46" t="s">
        <v>177</v>
      </c>
      <c r="C10" s="58" t="s">
        <v>178</v>
      </c>
      <c r="D10" s="95">
        <v>1.18</v>
      </c>
      <c r="E10" s="95">
        <v>1.22</v>
      </c>
      <c r="F10" s="95">
        <v>1.18</v>
      </c>
      <c r="G10" s="95">
        <v>1.2</v>
      </c>
      <c r="H10" s="95">
        <v>1.1599999999999999</v>
      </c>
      <c r="I10" s="95">
        <v>1.21</v>
      </c>
      <c r="J10" s="76">
        <v>1.17</v>
      </c>
      <c r="K10" s="96">
        <v>3.42</v>
      </c>
      <c r="L10" s="78">
        <v>134</v>
      </c>
      <c r="M10" s="79">
        <v>67910131</v>
      </c>
      <c r="N10" s="79">
        <v>81793757.709999993</v>
      </c>
    </row>
    <row r="11" spans="1:14" ht="12.95" customHeight="1">
      <c r="A11" s="57"/>
      <c r="B11" s="46" t="s">
        <v>130</v>
      </c>
      <c r="C11" s="58" t="s">
        <v>131</v>
      </c>
      <c r="D11" s="95">
        <v>0.09</v>
      </c>
      <c r="E11" s="95">
        <v>0.09</v>
      </c>
      <c r="F11" s="95">
        <v>0.09</v>
      </c>
      <c r="G11" s="95">
        <v>0.09</v>
      </c>
      <c r="H11" s="95">
        <v>0.09</v>
      </c>
      <c r="I11" s="95">
        <v>0.09</v>
      </c>
      <c r="J11" s="76">
        <v>0.09</v>
      </c>
      <c r="K11" s="96">
        <v>0</v>
      </c>
      <c r="L11" s="78">
        <v>7</v>
      </c>
      <c r="M11" s="79">
        <v>7040143</v>
      </c>
      <c r="N11" s="79">
        <v>633612.87</v>
      </c>
    </row>
    <row r="12" spans="1:14" ht="12.95" customHeight="1">
      <c r="A12" s="57"/>
      <c r="B12" s="46" t="s">
        <v>207</v>
      </c>
      <c r="C12" s="58" t="s">
        <v>206</v>
      </c>
      <c r="D12" s="95">
        <v>0.16</v>
      </c>
      <c r="E12" s="95">
        <v>0.17</v>
      </c>
      <c r="F12" s="95">
        <v>0.15</v>
      </c>
      <c r="G12" s="95">
        <v>0.16</v>
      </c>
      <c r="H12" s="95">
        <v>0.15</v>
      </c>
      <c r="I12" s="95">
        <v>0.15</v>
      </c>
      <c r="J12" s="76">
        <v>0.15</v>
      </c>
      <c r="K12" s="96">
        <v>0</v>
      </c>
      <c r="L12" s="78">
        <v>21</v>
      </c>
      <c r="M12" s="79">
        <v>89204888</v>
      </c>
      <c r="N12" s="79">
        <v>14272812.08</v>
      </c>
    </row>
    <row r="13" spans="1:14" ht="12.95" customHeight="1">
      <c r="A13" s="57"/>
      <c r="B13" s="46" t="s">
        <v>216</v>
      </c>
      <c r="C13" s="58" t="s">
        <v>217</v>
      </c>
      <c r="D13" s="95">
        <v>2.09</v>
      </c>
      <c r="E13" s="95">
        <v>2.12</v>
      </c>
      <c r="F13" s="95">
        <v>2.09</v>
      </c>
      <c r="G13" s="95">
        <v>2.1</v>
      </c>
      <c r="H13" s="95">
        <v>2.08</v>
      </c>
      <c r="I13" s="95">
        <v>2.11</v>
      </c>
      <c r="J13" s="76">
        <v>2.09</v>
      </c>
      <c r="K13" s="96">
        <v>0.96</v>
      </c>
      <c r="L13" s="78">
        <v>170</v>
      </c>
      <c r="M13" s="79">
        <v>210246895</v>
      </c>
      <c r="N13" s="79">
        <v>441730095.32999998</v>
      </c>
    </row>
    <row r="14" spans="1:14" ht="12.95" customHeight="1">
      <c r="A14" s="57"/>
      <c r="B14" s="46" t="s">
        <v>228</v>
      </c>
      <c r="C14" s="58" t="s">
        <v>229</v>
      </c>
      <c r="D14" s="95">
        <v>4.1100000000000003</v>
      </c>
      <c r="E14" s="95">
        <v>4.13</v>
      </c>
      <c r="F14" s="95">
        <v>4.09</v>
      </c>
      <c r="G14" s="95">
        <v>4.0999999999999996</v>
      </c>
      <c r="H14" s="95">
        <v>4.09</v>
      </c>
      <c r="I14" s="95">
        <v>4.0999999999999996</v>
      </c>
      <c r="J14" s="76">
        <v>4.1100000000000003</v>
      </c>
      <c r="K14" s="96">
        <v>-0.24</v>
      </c>
      <c r="L14" s="78">
        <v>104</v>
      </c>
      <c r="M14" s="79">
        <v>25560475</v>
      </c>
      <c r="N14" s="79">
        <v>104834658.12</v>
      </c>
    </row>
    <row r="15" spans="1:14" ht="12.95" customHeight="1">
      <c r="A15" s="57"/>
      <c r="B15" s="46" t="s">
        <v>134</v>
      </c>
      <c r="C15" s="58" t="s">
        <v>135</v>
      </c>
      <c r="D15" s="95">
        <v>0.24</v>
      </c>
      <c r="E15" s="95">
        <v>0.24</v>
      </c>
      <c r="F15" s="95">
        <v>0.24</v>
      </c>
      <c r="G15" s="95">
        <v>0.24</v>
      </c>
      <c r="H15" s="95">
        <v>0.23</v>
      </c>
      <c r="I15" s="95">
        <v>0.24</v>
      </c>
      <c r="J15" s="76">
        <v>0.24</v>
      </c>
      <c r="K15" s="96">
        <v>0</v>
      </c>
      <c r="L15" s="78">
        <v>1</v>
      </c>
      <c r="M15" s="79">
        <v>6000</v>
      </c>
      <c r="N15" s="79">
        <v>1440</v>
      </c>
    </row>
    <row r="16" spans="1:14" ht="12.95" customHeight="1">
      <c r="A16" s="57"/>
      <c r="B16" s="101" t="s">
        <v>197</v>
      </c>
      <c r="C16" s="102" t="s">
        <v>198</v>
      </c>
      <c r="D16" s="95">
        <v>0.86</v>
      </c>
      <c r="E16" s="95">
        <v>0.86</v>
      </c>
      <c r="F16" s="95">
        <v>0.86</v>
      </c>
      <c r="G16" s="95">
        <v>0.86</v>
      </c>
      <c r="H16" s="95">
        <v>0.86</v>
      </c>
      <c r="I16" s="95">
        <v>0.86</v>
      </c>
      <c r="J16" s="95">
        <v>0.86</v>
      </c>
      <c r="K16" s="96">
        <v>0</v>
      </c>
      <c r="L16" s="93">
        <v>2</v>
      </c>
      <c r="M16" s="94">
        <v>213</v>
      </c>
      <c r="N16" s="94">
        <v>183.18</v>
      </c>
    </row>
    <row r="17" spans="1:14" ht="12.95" customHeight="1">
      <c r="A17" s="57"/>
      <c r="B17" s="46" t="s">
        <v>169</v>
      </c>
      <c r="C17" s="58" t="s">
        <v>170</v>
      </c>
      <c r="D17" s="95">
        <v>0.06</v>
      </c>
      <c r="E17" s="95">
        <v>0.06</v>
      </c>
      <c r="F17" s="95">
        <v>0.05</v>
      </c>
      <c r="G17" s="95">
        <v>0.05</v>
      </c>
      <c r="H17" s="95">
        <v>0.06</v>
      </c>
      <c r="I17" s="95">
        <v>0.05</v>
      </c>
      <c r="J17" s="76">
        <v>0.06</v>
      </c>
      <c r="K17" s="96">
        <v>-16.670000000000002</v>
      </c>
      <c r="L17" s="78">
        <v>32</v>
      </c>
      <c r="M17" s="79">
        <v>25055430</v>
      </c>
      <c r="N17" s="79">
        <v>1253371.5</v>
      </c>
    </row>
    <row r="18" spans="1:14" ht="12.95" customHeight="1">
      <c r="A18" s="57"/>
      <c r="B18" s="211" t="s">
        <v>88</v>
      </c>
      <c r="C18" s="212"/>
      <c r="D18" s="213"/>
      <c r="E18" s="214"/>
      <c r="F18" s="214"/>
      <c r="G18" s="214"/>
      <c r="H18" s="214"/>
      <c r="I18" s="214"/>
      <c r="J18" s="214"/>
      <c r="K18" s="215"/>
      <c r="L18" s="59">
        <f>SUM(L4:L17)</f>
        <v>662</v>
      </c>
      <c r="M18" s="59">
        <f>SUM(M4:M17)</f>
        <v>542751707</v>
      </c>
      <c r="N18" s="60">
        <f>SUM(N4:N17)</f>
        <v>773635778.44999993</v>
      </c>
    </row>
    <row r="19" spans="1:14" ht="12.95" customHeight="1">
      <c r="A19" s="57"/>
      <c r="B19" s="208" t="s">
        <v>30</v>
      </c>
      <c r="C19" s="209"/>
      <c r="D19" s="209"/>
      <c r="E19" s="209"/>
      <c r="F19" s="209"/>
      <c r="G19" s="209"/>
      <c r="H19" s="209"/>
      <c r="I19" s="209"/>
      <c r="J19" s="209"/>
      <c r="K19" s="209"/>
      <c r="L19" s="209"/>
      <c r="M19" s="209"/>
      <c r="N19" s="210"/>
    </row>
    <row r="20" spans="1:14" ht="12.95" customHeight="1">
      <c r="A20" s="57"/>
      <c r="B20" s="46" t="s">
        <v>236</v>
      </c>
      <c r="C20" s="58" t="s">
        <v>237</v>
      </c>
      <c r="D20" s="62">
        <v>16.04</v>
      </c>
      <c r="E20" s="76">
        <v>16.149999999999999</v>
      </c>
      <c r="F20" s="76">
        <v>16.04</v>
      </c>
      <c r="G20" s="76">
        <v>16.09</v>
      </c>
      <c r="H20" s="76">
        <v>16.03</v>
      </c>
      <c r="I20" s="76">
        <v>16.05</v>
      </c>
      <c r="J20" s="76">
        <v>16.04</v>
      </c>
      <c r="K20" s="77">
        <v>0.06</v>
      </c>
      <c r="L20" s="78">
        <v>110</v>
      </c>
      <c r="M20" s="79">
        <v>5855044</v>
      </c>
      <c r="N20" s="79">
        <v>94215322.159999996</v>
      </c>
    </row>
    <row r="21" spans="1:14" ht="12.95" customHeight="1">
      <c r="A21" s="57"/>
      <c r="B21" s="46" t="s">
        <v>175</v>
      </c>
      <c r="C21" s="58" t="s">
        <v>176</v>
      </c>
      <c r="D21" s="62">
        <v>4.28</v>
      </c>
      <c r="E21" s="76">
        <v>4.3499999999999996</v>
      </c>
      <c r="F21" s="76">
        <v>4.2</v>
      </c>
      <c r="G21" s="76">
        <v>4.26</v>
      </c>
      <c r="H21" s="76">
        <v>4.3099999999999996</v>
      </c>
      <c r="I21" s="76">
        <v>4.3499999999999996</v>
      </c>
      <c r="J21" s="76">
        <v>4.28</v>
      </c>
      <c r="K21" s="77">
        <v>1.64</v>
      </c>
      <c r="L21" s="78">
        <v>26</v>
      </c>
      <c r="M21" s="79">
        <v>248905</v>
      </c>
      <c r="N21" s="79">
        <v>1059338.1100000001</v>
      </c>
    </row>
    <row r="22" spans="1:14" ht="12.95" customHeight="1">
      <c r="A22" s="57"/>
      <c r="B22" s="211" t="s">
        <v>112</v>
      </c>
      <c r="C22" s="212"/>
      <c r="D22" s="213"/>
      <c r="E22" s="214"/>
      <c r="F22" s="214"/>
      <c r="G22" s="214"/>
      <c r="H22" s="214"/>
      <c r="I22" s="214"/>
      <c r="J22" s="214"/>
      <c r="K22" s="215"/>
      <c r="L22" s="61">
        <f>SUM(L20:L21)</f>
        <v>136</v>
      </c>
      <c r="M22" s="59">
        <f>SUM(M20:M21)</f>
        <v>6103949</v>
      </c>
      <c r="N22" s="47">
        <f>SUM(N20:N21)</f>
        <v>95274660.269999996</v>
      </c>
    </row>
    <row r="23" spans="1:14" ht="12.95" customHeight="1">
      <c r="A23" s="57"/>
      <c r="B23" s="208" t="s">
        <v>93</v>
      </c>
      <c r="C23" s="209"/>
      <c r="D23" s="209"/>
      <c r="E23" s="209"/>
      <c r="F23" s="209"/>
      <c r="G23" s="209"/>
      <c r="H23" s="209"/>
      <c r="I23" s="209"/>
      <c r="J23" s="209"/>
      <c r="K23" s="209"/>
      <c r="L23" s="209"/>
      <c r="M23" s="209"/>
      <c r="N23" s="210"/>
    </row>
    <row r="24" spans="1:14" ht="12.95" customHeight="1">
      <c r="A24" s="57"/>
      <c r="B24" s="46" t="s">
        <v>218</v>
      </c>
      <c r="C24" s="58" t="s">
        <v>219</v>
      </c>
      <c r="D24" s="76">
        <v>0.84</v>
      </c>
      <c r="E24" s="76">
        <v>0.84</v>
      </c>
      <c r="F24" s="76">
        <v>0.84</v>
      </c>
      <c r="G24" s="76">
        <v>0.84</v>
      </c>
      <c r="H24" s="76">
        <v>0.84</v>
      </c>
      <c r="I24" s="76">
        <v>0.84</v>
      </c>
      <c r="J24" s="76">
        <v>0.84</v>
      </c>
      <c r="K24" s="77">
        <v>0</v>
      </c>
      <c r="L24" s="78">
        <v>5</v>
      </c>
      <c r="M24" s="79">
        <v>380952</v>
      </c>
      <c r="N24" s="79">
        <v>319999.68</v>
      </c>
    </row>
    <row r="25" spans="1:14" ht="12.95" customHeight="1">
      <c r="A25" s="57"/>
      <c r="B25" s="101" t="s">
        <v>318</v>
      </c>
      <c r="C25" s="102" t="s">
        <v>319</v>
      </c>
      <c r="D25" s="76">
        <v>0.54</v>
      </c>
      <c r="E25" s="95">
        <v>0.66</v>
      </c>
      <c r="F25" s="95">
        <v>0.54</v>
      </c>
      <c r="G25" s="95">
        <v>0.63</v>
      </c>
      <c r="H25" s="95">
        <v>0.45</v>
      </c>
      <c r="I25" s="95">
        <v>0.65</v>
      </c>
      <c r="J25" s="95">
        <v>0.53</v>
      </c>
      <c r="K25" s="96">
        <v>22.64</v>
      </c>
      <c r="L25" s="93">
        <v>11</v>
      </c>
      <c r="M25" s="94">
        <v>1804398</v>
      </c>
      <c r="N25" s="94">
        <v>1133814.8</v>
      </c>
    </row>
    <row r="26" spans="1:14" ht="12.95" customHeight="1">
      <c r="A26" s="57"/>
      <c r="B26" s="211" t="s">
        <v>284</v>
      </c>
      <c r="C26" s="212"/>
      <c r="D26" s="213"/>
      <c r="E26" s="214"/>
      <c r="F26" s="214"/>
      <c r="G26" s="214"/>
      <c r="H26" s="214"/>
      <c r="I26" s="214"/>
      <c r="J26" s="214"/>
      <c r="K26" s="215"/>
      <c r="L26" s="64">
        <f>SUM(L24:L25)</f>
        <v>16</v>
      </c>
      <c r="M26" s="64">
        <f>SUM(M24:M25)</f>
        <v>2185350</v>
      </c>
      <c r="N26" s="64">
        <f>SUM(N24:N25)</f>
        <v>1453814.48</v>
      </c>
    </row>
    <row r="27" spans="1:14" ht="12.95" customHeight="1">
      <c r="A27" s="57"/>
      <c r="B27" s="208" t="s">
        <v>82</v>
      </c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10"/>
    </row>
    <row r="28" spans="1:14" ht="12.95" customHeight="1">
      <c r="A28" s="57"/>
      <c r="B28" s="46" t="s">
        <v>171</v>
      </c>
      <c r="C28" s="58" t="s">
        <v>172</v>
      </c>
      <c r="D28" s="76">
        <v>21.9</v>
      </c>
      <c r="E28" s="76">
        <v>21.9</v>
      </c>
      <c r="F28" s="76">
        <v>21.7</v>
      </c>
      <c r="G28" s="76">
        <v>21.79</v>
      </c>
      <c r="H28" s="76">
        <v>21.96</v>
      </c>
      <c r="I28" s="76">
        <v>21.7</v>
      </c>
      <c r="J28" s="76">
        <v>21.9</v>
      </c>
      <c r="K28" s="77">
        <v>-0.91</v>
      </c>
      <c r="L28" s="78">
        <v>27</v>
      </c>
      <c r="M28" s="79">
        <v>994542</v>
      </c>
      <c r="N28" s="79">
        <v>21674067.699999999</v>
      </c>
    </row>
    <row r="29" spans="1:14" ht="12.95" customHeight="1">
      <c r="A29" s="57"/>
      <c r="B29" s="46" t="s">
        <v>159</v>
      </c>
      <c r="C29" s="58" t="s">
        <v>160</v>
      </c>
      <c r="D29" s="76">
        <v>4.5</v>
      </c>
      <c r="E29" s="76">
        <v>4.5</v>
      </c>
      <c r="F29" s="76">
        <v>4.5</v>
      </c>
      <c r="G29" s="76">
        <v>4.5</v>
      </c>
      <c r="H29" s="76">
        <v>4.5</v>
      </c>
      <c r="I29" s="76">
        <v>4.5</v>
      </c>
      <c r="J29" s="76">
        <v>4.5</v>
      </c>
      <c r="K29" s="77">
        <v>0</v>
      </c>
      <c r="L29" s="78">
        <v>1</v>
      </c>
      <c r="M29" s="79">
        <v>441</v>
      </c>
      <c r="N29" s="79">
        <v>1984.5</v>
      </c>
    </row>
    <row r="30" spans="1:14" ht="12.95" customHeight="1">
      <c r="A30" s="57"/>
      <c r="B30" s="46" t="s">
        <v>126</v>
      </c>
      <c r="C30" s="58" t="s">
        <v>127</v>
      </c>
      <c r="D30" s="76">
        <v>3.77</v>
      </c>
      <c r="E30" s="76">
        <v>3.77</v>
      </c>
      <c r="F30" s="76">
        <v>3.7</v>
      </c>
      <c r="G30" s="76">
        <v>3.7</v>
      </c>
      <c r="H30" s="76">
        <v>3.71</v>
      </c>
      <c r="I30" s="76">
        <v>3.7</v>
      </c>
      <c r="J30" s="76">
        <v>3.7</v>
      </c>
      <c r="K30" s="77">
        <v>0</v>
      </c>
      <c r="L30" s="78">
        <v>10</v>
      </c>
      <c r="M30" s="79">
        <v>3130000</v>
      </c>
      <c r="N30" s="79">
        <v>11588647.789999999</v>
      </c>
    </row>
    <row r="31" spans="1:14" ht="12.95" customHeight="1">
      <c r="A31" s="57"/>
      <c r="B31" s="46" t="s">
        <v>287</v>
      </c>
      <c r="C31" s="58" t="s">
        <v>288</v>
      </c>
      <c r="D31" s="76">
        <v>0.66</v>
      </c>
      <c r="E31" s="95">
        <v>0.66</v>
      </c>
      <c r="F31" s="95">
        <v>0.66</v>
      </c>
      <c r="G31" s="95">
        <v>0.66</v>
      </c>
      <c r="H31" s="95">
        <v>0.66</v>
      </c>
      <c r="I31" s="95">
        <v>0.66</v>
      </c>
      <c r="J31" s="95">
        <v>0.66</v>
      </c>
      <c r="K31" s="96">
        <v>0</v>
      </c>
      <c r="L31" s="93">
        <v>2</v>
      </c>
      <c r="M31" s="94">
        <v>7530</v>
      </c>
      <c r="N31" s="94">
        <v>4969.8</v>
      </c>
    </row>
    <row r="32" spans="1:14" ht="12.95" customHeight="1">
      <c r="A32" s="57"/>
      <c r="B32" s="211" t="s">
        <v>89</v>
      </c>
      <c r="C32" s="212"/>
      <c r="D32" s="213"/>
      <c r="E32" s="214"/>
      <c r="F32" s="214"/>
      <c r="G32" s="214"/>
      <c r="H32" s="214"/>
      <c r="I32" s="214"/>
      <c r="J32" s="214"/>
      <c r="K32" s="215"/>
      <c r="L32" s="64">
        <f>SUM(L28:L31)</f>
        <v>40</v>
      </c>
      <c r="M32" s="64">
        <f>SUM(M28:M31)</f>
        <v>4132513</v>
      </c>
      <c r="N32" s="64">
        <f>SUM(N28:N31)</f>
        <v>33269669.789999999</v>
      </c>
    </row>
    <row r="33" spans="1:14" ht="12.95" customHeight="1">
      <c r="A33" s="57"/>
      <c r="B33" s="208" t="s">
        <v>83</v>
      </c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10"/>
    </row>
    <row r="34" spans="1:14" ht="12.95" customHeight="1">
      <c r="A34" s="57"/>
      <c r="B34" s="101" t="s">
        <v>285</v>
      </c>
      <c r="C34" s="102" t="s">
        <v>286</v>
      </c>
      <c r="D34" s="95">
        <v>6.42</v>
      </c>
      <c r="E34" s="95">
        <v>6.44</v>
      </c>
      <c r="F34" s="95">
        <v>6.4</v>
      </c>
      <c r="G34" s="95">
        <v>6.42</v>
      </c>
      <c r="H34" s="95">
        <v>6.43</v>
      </c>
      <c r="I34" s="95">
        <v>6.42</v>
      </c>
      <c r="J34" s="95">
        <v>6.42</v>
      </c>
      <c r="K34" s="96">
        <v>0</v>
      </c>
      <c r="L34" s="93">
        <v>104</v>
      </c>
      <c r="M34" s="94">
        <v>6268309</v>
      </c>
      <c r="N34" s="94">
        <v>40246438.469999999</v>
      </c>
    </row>
    <row r="35" spans="1:14" ht="12.95" customHeight="1">
      <c r="A35" s="57"/>
      <c r="B35" s="101" t="s">
        <v>267</v>
      </c>
      <c r="C35" s="102" t="s">
        <v>266</v>
      </c>
      <c r="D35" s="95">
        <v>2.21</v>
      </c>
      <c r="E35" s="95">
        <v>2.21</v>
      </c>
      <c r="F35" s="95">
        <v>2.21</v>
      </c>
      <c r="G35" s="95">
        <v>2.21</v>
      </c>
      <c r="H35" s="95">
        <v>2.25</v>
      </c>
      <c r="I35" s="95">
        <v>2.21</v>
      </c>
      <c r="J35" s="95">
        <v>2.25</v>
      </c>
      <c r="K35" s="96">
        <v>-1.78</v>
      </c>
      <c r="L35" s="93">
        <v>13</v>
      </c>
      <c r="M35" s="94">
        <v>863144</v>
      </c>
      <c r="N35" s="94">
        <v>1907548.24</v>
      </c>
    </row>
    <row r="36" spans="1:14" ht="12.95" customHeight="1">
      <c r="A36" s="57"/>
      <c r="B36" s="101" t="s">
        <v>234</v>
      </c>
      <c r="C36" s="102" t="s">
        <v>235</v>
      </c>
      <c r="D36" s="95">
        <v>22</v>
      </c>
      <c r="E36" s="95">
        <v>22</v>
      </c>
      <c r="F36" s="95">
        <v>21.8</v>
      </c>
      <c r="G36" s="95">
        <v>21.97</v>
      </c>
      <c r="H36" s="95">
        <v>22.04</v>
      </c>
      <c r="I36" s="95">
        <v>21.8</v>
      </c>
      <c r="J36" s="95">
        <v>22</v>
      </c>
      <c r="K36" s="96">
        <v>-0.91</v>
      </c>
      <c r="L36" s="93">
        <v>3</v>
      </c>
      <c r="M36" s="94">
        <v>15000</v>
      </c>
      <c r="N36" s="94">
        <v>329600</v>
      </c>
    </row>
    <row r="37" spans="1:14" ht="12.95" customHeight="1">
      <c r="A37" s="57"/>
      <c r="B37" s="101" t="s">
        <v>157</v>
      </c>
      <c r="C37" s="102" t="s">
        <v>158</v>
      </c>
      <c r="D37" s="95">
        <v>2.8</v>
      </c>
      <c r="E37" s="95">
        <v>2.8</v>
      </c>
      <c r="F37" s="95">
        <v>2.74</v>
      </c>
      <c r="G37" s="95">
        <v>2.74</v>
      </c>
      <c r="H37" s="95">
        <v>2.73</v>
      </c>
      <c r="I37" s="95">
        <v>2.74</v>
      </c>
      <c r="J37" s="95">
        <v>2.73</v>
      </c>
      <c r="K37" s="96">
        <v>0.37</v>
      </c>
      <c r="L37" s="93">
        <v>3</v>
      </c>
      <c r="M37" s="94">
        <v>10100</v>
      </c>
      <c r="N37" s="94">
        <v>27680</v>
      </c>
    </row>
    <row r="38" spans="1:14" ht="12.95" customHeight="1">
      <c r="A38" s="57"/>
      <c r="B38" s="101" t="s">
        <v>293</v>
      </c>
      <c r="C38" s="102" t="s">
        <v>294</v>
      </c>
      <c r="D38" s="95">
        <v>2.2599999999999998</v>
      </c>
      <c r="E38" s="95">
        <v>2.3199999999999998</v>
      </c>
      <c r="F38" s="95">
        <v>2.2400000000000002</v>
      </c>
      <c r="G38" s="95">
        <v>2.2599999999999998</v>
      </c>
      <c r="H38" s="95">
        <v>2.25</v>
      </c>
      <c r="I38" s="95">
        <v>2.29</v>
      </c>
      <c r="J38" s="95">
        <v>2.25</v>
      </c>
      <c r="K38" s="96">
        <v>1.78</v>
      </c>
      <c r="L38" s="93">
        <v>60</v>
      </c>
      <c r="M38" s="94">
        <v>9936101</v>
      </c>
      <c r="N38" s="94">
        <v>22481159.280000001</v>
      </c>
    </row>
    <row r="39" spans="1:14" ht="12.95" customHeight="1">
      <c r="A39" s="57"/>
      <c r="B39" s="101" t="s">
        <v>149</v>
      </c>
      <c r="C39" s="102" t="s">
        <v>150</v>
      </c>
      <c r="D39" s="95">
        <v>6.4</v>
      </c>
      <c r="E39" s="95">
        <v>6.93</v>
      </c>
      <c r="F39" s="95">
        <v>5.81</v>
      </c>
      <c r="G39" s="95">
        <v>6.12</v>
      </c>
      <c r="H39" s="95">
        <v>6.4</v>
      </c>
      <c r="I39" s="95">
        <v>6.84</v>
      </c>
      <c r="J39" s="95">
        <v>6.4</v>
      </c>
      <c r="K39" s="96">
        <v>6.87</v>
      </c>
      <c r="L39" s="93">
        <v>51</v>
      </c>
      <c r="M39" s="94">
        <v>6258588</v>
      </c>
      <c r="N39" s="94">
        <v>38296206.189999998</v>
      </c>
    </row>
    <row r="40" spans="1:14" ht="12.95" customHeight="1">
      <c r="A40" s="57"/>
      <c r="B40" s="211" t="s">
        <v>90</v>
      </c>
      <c r="C40" s="212"/>
      <c r="D40" s="213"/>
      <c r="E40" s="214"/>
      <c r="F40" s="214"/>
      <c r="G40" s="214"/>
      <c r="H40" s="214"/>
      <c r="I40" s="214"/>
      <c r="J40" s="214"/>
      <c r="K40" s="215"/>
      <c r="L40" s="64">
        <f>SUM(L34:L39)</f>
        <v>234</v>
      </c>
      <c r="M40" s="64">
        <f>SUM(M34:M39)</f>
        <v>23351242</v>
      </c>
      <c r="N40" s="64">
        <f>SUM(N34:N39)</f>
        <v>103288632.18000001</v>
      </c>
    </row>
    <row r="41" spans="1:14" ht="12.95" customHeight="1">
      <c r="A41" s="57"/>
      <c r="B41" s="208" t="s">
        <v>31</v>
      </c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10"/>
    </row>
    <row r="42" spans="1:14" ht="12.95" customHeight="1">
      <c r="A42" s="57"/>
      <c r="B42" s="46" t="s">
        <v>128</v>
      </c>
      <c r="C42" s="58" t="s">
        <v>129</v>
      </c>
      <c r="D42" s="95">
        <v>13.2</v>
      </c>
      <c r="E42" s="95">
        <v>13.2</v>
      </c>
      <c r="F42" s="95">
        <v>13.2</v>
      </c>
      <c r="G42" s="95">
        <v>13.2</v>
      </c>
      <c r="H42" s="95">
        <v>13.08</v>
      </c>
      <c r="I42" s="95">
        <v>13.2</v>
      </c>
      <c r="J42" s="95">
        <v>13.3</v>
      </c>
      <c r="K42" s="96">
        <v>-0.75</v>
      </c>
      <c r="L42" s="93">
        <v>1</v>
      </c>
      <c r="M42" s="94">
        <v>100</v>
      </c>
      <c r="N42" s="94">
        <v>1320</v>
      </c>
    </row>
    <row r="43" spans="1:14" ht="12.95" customHeight="1">
      <c r="A43" s="57"/>
      <c r="B43" s="101" t="s">
        <v>300</v>
      </c>
      <c r="C43" s="102" t="s">
        <v>301</v>
      </c>
      <c r="D43" s="95">
        <v>9</v>
      </c>
      <c r="E43" s="95">
        <v>9.02</v>
      </c>
      <c r="F43" s="95">
        <v>9</v>
      </c>
      <c r="G43" s="95">
        <v>9</v>
      </c>
      <c r="H43" s="95">
        <v>9</v>
      </c>
      <c r="I43" s="95">
        <v>9</v>
      </c>
      <c r="J43" s="95">
        <v>9</v>
      </c>
      <c r="K43" s="96">
        <v>0</v>
      </c>
      <c r="L43" s="93">
        <v>6</v>
      </c>
      <c r="M43" s="94">
        <v>848255</v>
      </c>
      <c r="N43" s="94">
        <v>7634341.7300000004</v>
      </c>
    </row>
    <row r="44" spans="1:14" ht="12.95" customHeight="1">
      <c r="A44" s="57"/>
      <c r="B44" s="46" t="s">
        <v>282</v>
      </c>
      <c r="C44" s="58" t="s">
        <v>283</v>
      </c>
      <c r="D44" s="95">
        <v>68</v>
      </c>
      <c r="E44" s="95">
        <v>68</v>
      </c>
      <c r="F44" s="95">
        <v>68</v>
      </c>
      <c r="G44" s="95">
        <v>68</v>
      </c>
      <c r="H44" s="95">
        <v>68</v>
      </c>
      <c r="I44" s="95">
        <v>68</v>
      </c>
      <c r="J44" s="95">
        <v>68</v>
      </c>
      <c r="K44" s="96">
        <v>0</v>
      </c>
      <c r="L44" s="93">
        <v>4</v>
      </c>
      <c r="M44" s="94">
        <v>50396</v>
      </c>
      <c r="N44" s="94">
        <v>3426928</v>
      </c>
    </row>
    <row r="45" spans="1:14" ht="12.95" customHeight="1">
      <c r="A45" s="57"/>
      <c r="B45" s="46" t="s">
        <v>258</v>
      </c>
      <c r="C45" s="58" t="s">
        <v>259</v>
      </c>
      <c r="D45" s="95">
        <v>14</v>
      </c>
      <c r="E45" s="95">
        <v>14</v>
      </c>
      <c r="F45" s="95">
        <v>13.75</v>
      </c>
      <c r="G45" s="95">
        <v>13.78</v>
      </c>
      <c r="H45" s="95">
        <v>14</v>
      </c>
      <c r="I45" s="95">
        <v>13.75</v>
      </c>
      <c r="J45" s="95">
        <v>14</v>
      </c>
      <c r="K45" s="96">
        <v>-1.79</v>
      </c>
      <c r="L45" s="93">
        <v>4</v>
      </c>
      <c r="M45" s="94">
        <v>65594</v>
      </c>
      <c r="N45" s="94">
        <v>903645</v>
      </c>
    </row>
    <row r="46" spans="1:14" ht="12.95" customHeight="1">
      <c r="A46" s="57"/>
      <c r="B46" s="211" t="s">
        <v>91</v>
      </c>
      <c r="C46" s="212"/>
      <c r="D46" s="213"/>
      <c r="E46" s="214"/>
      <c r="F46" s="214"/>
      <c r="G46" s="214"/>
      <c r="H46" s="214"/>
      <c r="I46" s="214"/>
      <c r="J46" s="214"/>
      <c r="K46" s="215"/>
      <c r="L46" s="63">
        <f>SUM(L42:L45)</f>
        <v>15</v>
      </c>
      <c r="M46" s="60">
        <f>SUM(M42:M45)</f>
        <v>964345</v>
      </c>
      <c r="N46" s="60">
        <f>SUM(N42:N45)</f>
        <v>11966234.73</v>
      </c>
    </row>
    <row r="47" spans="1:14" ht="12.95" customHeight="1">
      <c r="A47" s="57"/>
      <c r="B47" s="208" t="s">
        <v>84</v>
      </c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10"/>
    </row>
    <row r="48" spans="1:14" ht="12.95" customHeight="1">
      <c r="A48" s="57"/>
      <c r="B48" s="46" t="s">
        <v>238</v>
      </c>
      <c r="C48" s="58" t="s">
        <v>239</v>
      </c>
      <c r="D48" s="76">
        <v>8</v>
      </c>
      <c r="E48" s="76">
        <v>8</v>
      </c>
      <c r="F48" s="76">
        <v>8</v>
      </c>
      <c r="G48" s="76">
        <v>8</v>
      </c>
      <c r="H48" s="76">
        <v>8</v>
      </c>
      <c r="I48" s="76">
        <v>8</v>
      </c>
      <c r="J48" s="76">
        <v>8</v>
      </c>
      <c r="K48" s="77">
        <v>0</v>
      </c>
      <c r="L48" s="78">
        <v>5</v>
      </c>
      <c r="M48" s="79">
        <v>4928</v>
      </c>
      <c r="N48" s="79">
        <v>39424</v>
      </c>
    </row>
    <row r="49" spans="1:14" ht="12.95" customHeight="1">
      <c r="A49" s="57"/>
      <c r="B49" s="46" t="s">
        <v>165</v>
      </c>
      <c r="C49" s="58" t="s">
        <v>166</v>
      </c>
      <c r="D49" s="76">
        <v>5.29</v>
      </c>
      <c r="E49" s="76">
        <v>5.29</v>
      </c>
      <c r="F49" s="76">
        <v>5.29</v>
      </c>
      <c r="G49" s="76">
        <v>5.29</v>
      </c>
      <c r="H49" s="76">
        <v>5.26</v>
      </c>
      <c r="I49" s="76">
        <v>5.29</v>
      </c>
      <c r="J49" s="76">
        <v>5.29</v>
      </c>
      <c r="K49" s="77">
        <v>0</v>
      </c>
      <c r="L49" s="78">
        <v>7</v>
      </c>
      <c r="M49" s="79">
        <v>124955</v>
      </c>
      <c r="N49" s="79">
        <v>661011.94999999995</v>
      </c>
    </row>
    <row r="50" spans="1:14" ht="12.95" customHeight="1">
      <c r="A50" s="57"/>
      <c r="B50" s="46" t="s">
        <v>179</v>
      </c>
      <c r="C50" s="58" t="s">
        <v>180</v>
      </c>
      <c r="D50" s="95">
        <v>11</v>
      </c>
      <c r="E50" s="95">
        <v>11</v>
      </c>
      <c r="F50" s="95">
        <v>11</v>
      </c>
      <c r="G50" s="95">
        <v>11</v>
      </c>
      <c r="H50" s="95">
        <v>11</v>
      </c>
      <c r="I50" s="95">
        <v>11</v>
      </c>
      <c r="J50" s="95">
        <v>11</v>
      </c>
      <c r="K50" s="96">
        <v>0</v>
      </c>
      <c r="L50" s="93">
        <v>2</v>
      </c>
      <c r="M50" s="94">
        <v>2257</v>
      </c>
      <c r="N50" s="94">
        <v>24827</v>
      </c>
    </row>
    <row r="51" spans="1:14" ht="12.95" customHeight="1">
      <c r="A51" s="57"/>
      <c r="B51" s="211" t="s">
        <v>295</v>
      </c>
      <c r="C51" s="212"/>
      <c r="D51" s="213"/>
      <c r="E51" s="214"/>
      <c r="F51" s="214"/>
      <c r="G51" s="214"/>
      <c r="H51" s="214"/>
      <c r="I51" s="214"/>
      <c r="J51" s="214"/>
      <c r="K51" s="215"/>
      <c r="L51" s="63">
        <f>SUM(L48:L50)</f>
        <v>14</v>
      </c>
      <c r="M51" s="60">
        <f>SUM(M48:M50)</f>
        <v>132140</v>
      </c>
      <c r="N51" s="60">
        <f>SUM(N48:N50)</f>
        <v>725262.95</v>
      </c>
    </row>
    <row r="52" spans="1:14" s="51" customFormat="1" ht="12.95" customHeight="1">
      <c r="B52" s="65" t="s">
        <v>32</v>
      </c>
      <c r="C52" s="202"/>
      <c r="D52" s="203"/>
      <c r="E52" s="203"/>
      <c r="F52" s="203"/>
      <c r="G52" s="203"/>
      <c r="H52" s="203"/>
      <c r="I52" s="203"/>
      <c r="J52" s="203"/>
      <c r="K52" s="204"/>
      <c r="L52" s="66">
        <f>L46+L40+L32+L22+L18+L26+L51</f>
        <v>1117</v>
      </c>
      <c r="M52" s="66">
        <f>M46+M40+M32+M22+M18+M26+M51</f>
        <v>579621246</v>
      </c>
      <c r="N52" s="66">
        <f>N46+N40+N32+N22+N18+N26+N51</f>
        <v>1019614052.85</v>
      </c>
    </row>
    <row r="53" spans="1:14" s="51" customFormat="1" ht="22.5" customHeight="1">
      <c r="A53" s="50"/>
      <c r="B53" s="205" t="s">
        <v>316</v>
      </c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7"/>
    </row>
    <row r="54" spans="1:14" s="51" customFormat="1" ht="48" customHeight="1">
      <c r="B54" s="52" t="s">
        <v>15</v>
      </c>
      <c r="C54" s="53" t="s">
        <v>20</v>
      </c>
      <c r="D54" s="53" t="s">
        <v>21</v>
      </c>
      <c r="E54" s="53" t="s">
        <v>22</v>
      </c>
      <c r="F54" s="53" t="s">
        <v>23</v>
      </c>
      <c r="G54" s="53" t="s">
        <v>24</v>
      </c>
      <c r="H54" s="53" t="s">
        <v>25</v>
      </c>
      <c r="I54" s="53" t="s">
        <v>19</v>
      </c>
      <c r="J54" s="53" t="s">
        <v>26</v>
      </c>
      <c r="K54" s="54" t="s">
        <v>27</v>
      </c>
      <c r="L54" s="55" t="s">
        <v>28</v>
      </c>
      <c r="M54" s="55" t="s">
        <v>18</v>
      </c>
      <c r="N54" s="56" t="s">
        <v>7</v>
      </c>
    </row>
    <row r="55" spans="1:14" s="51" customFormat="1" ht="12.95" customHeight="1">
      <c r="B55" s="208" t="s">
        <v>29</v>
      </c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10"/>
    </row>
    <row r="56" spans="1:14" ht="12.95" customHeight="1">
      <c r="A56" s="57"/>
      <c r="B56" s="46" t="s">
        <v>254</v>
      </c>
      <c r="C56" s="58" t="s">
        <v>255</v>
      </c>
      <c r="D56" s="95">
        <v>0.2</v>
      </c>
      <c r="E56" s="95">
        <v>0.2</v>
      </c>
      <c r="F56" s="95">
        <v>0.2</v>
      </c>
      <c r="G56" s="95">
        <v>0.2</v>
      </c>
      <c r="H56" s="95">
        <v>0.2</v>
      </c>
      <c r="I56" s="95">
        <v>0.2</v>
      </c>
      <c r="J56" s="95">
        <v>0.2</v>
      </c>
      <c r="K56" s="96">
        <v>0</v>
      </c>
      <c r="L56" s="93">
        <v>29</v>
      </c>
      <c r="M56" s="94">
        <v>305092929</v>
      </c>
      <c r="N56" s="94">
        <v>61018585.799999997</v>
      </c>
    </row>
    <row r="57" spans="1:14" ht="12.95" customHeight="1">
      <c r="A57" s="57"/>
      <c r="B57" s="46" t="s">
        <v>182</v>
      </c>
      <c r="C57" s="58" t="s">
        <v>181</v>
      </c>
      <c r="D57" s="95">
        <v>0.23</v>
      </c>
      <c r="E57" s="95">
        <v>0.23</v>
      </c>
      <c r="F57" s="95">
        <v>0.23</v>
      </c>
      <c r="G57" s="95">
        <v>0.23</v>
      </c>
      <c r="H57" s="76">
        <v>0.23</v>
      </c>
      <c r="I57" s="95">
        <v>0.23</v>
      </c>
      <c r="J57" s="95">
        <v>0.23</v>
      </c>
      <c r="K57" s="96">
        <v>0</v>
      </c>
      <c r="L57" s="93">
        <v>1</v>
      </c>
      <c r="M57" s="94">
        <v>140</v>
      </c>
      <c r="N57" s="94">
        <v>32.200000000000003</v>
      </c>
    </row>
    <row r="58" spans="1:14" ht="12.95" customHeight="1">
      <c r="A58" s="57"/>
      <c r="B58" s="46" t="s">
        <v>163</v>
      </c>
      <c r="C58" s="58" t="s">
        <v>164</v>
      </c>
      <c r="D58" s="95">
        <v>0.6</v>
      </c>
      <c r="E58" s="95">
        <v>0.6</v>
      </c>
      <c r="F58" s="95">
        <v>0.56000000000000005</v>
      </c>
      <c r="G58" s="95">
        <v>0.57999999999999996</v>
      </c>
      <c r="H58" s="95">
        <v>0.56999999999999995</v>
      </c>
      <c r="I58" s="95">
        <v>0.57999999999999996</v>
      </c>
      <c r="J58" s="95">
        <v>0.6</v>
      </c>
      <c r="K58" s="96">
        <v>-3.33</v>
      </c>
      <c r="L58" s="93">
        <v>31</v>
      </c>
      <c r="M58" s="94">
        <v>10898146</v>
      </c>
      <c r="N58" s="94">
        <v>6303640.0300000003</v>
      </c>
    </row>
    <row r="59" spans="1:14" ht="12.95" customHeight="1">
      <c r="A59" s="57"/>
      <c r="B59" s="46" t="s">
        <v>250</v>
      </c>
      <c r="C59" s="58" t="s">
        <v>251</v>
      </c>
      <c r="D59" s="95">
        <v>0.27</v>
      </c>
      <c r="E59" s="95">
        <v>0.27</v>
      </c>
      <c r="F59" s="95">
        <v>0.27</v>
      </c>
      <c r="G59" s="95">
        <v>0.27</v>
      </c>
      <c r="H59" s="95">
        <v>0.27</v>
      </c>
      <c r="I59" s="95">
        <v>0.27</v>
      </c>
      <c r="J59" s="95">
        <v>0.27</v>
      </c>
      <c r="K59" s="96">
        <v>0</v>
      </c>
      <c r="L59" s="93">
        <v>6</v>
      </c>
      <c r="M59" s="94">
        <v>876441</v>
      </c>
      <c r="N59" s="94">
        <v>236639.07</v>
      </c>
    </row>
    <row r="60" spans="1:14" ht="12.95" customHeight="1">
      <c r="A60" s="57"/>
      <c r="B60" s="211" t="s">
        <v>88</v>
      </c>
      <c r="C60" s="212"/>
      <c r="D60" s="213"/>
      <c r="E60" s="214"/>
      <c r="F60" s="214"/>
      <c r="G60" s="214"/>
      <c r="H60" s="214"/>
      <c r="I60" s="214"/>
      <c r="J60" s="214"/>
      <c r="K60" s="215"/>
      <c r="L60" s="64">
        <f>SUM(L56:L59)</f>
        <v>67</v>
      </c>
      <c r="M60" s="64">
        <f>SUM(M56:M59)</f>
        <v>316867656</v>
      </c>
      <c r="N60" s="64">
        <f>SUM(N56:N59)</f>
        <v>67558897.099999994</v>
      </c>
    </row>
    <row r="61" spans="1:14" ht="12.95" customHeight="1">
      <c r="A61" s="57"/>
      <c r="B61" s="208" t="s">
        <v>82</v>
      </c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10"/>
    </row>
    <row r="62" spans="1:14" ht="12.95" customHeight="1">
      <c r="A62" s="57"/>
      <c r="B62" s="46" t="s">
        <v>33</v>
      </c>
      <c r="C62" s="58" t="s">
        <v>34</v>
      </c>
      <c r="D62" s="95">
        <v>1.75</v>
      </c>
      <c r="E62" s="95">
        <v>1.75</v>
      </c>
      <c r="F62" s="95">
        <v>1.6</v>
      </c>
      <c r="G62" s="95">
        <v>1.6</v>
      </c>
      <c r="H62" s="95">
        <v>1.75</v>
      </c>
      <c r="I62" s="95">
        <v>1.6</v>
      </c>
      <c r="J62" s="95">
        <v>1.75</v>
      </c>
      <c r="K62" s="96">
        <v>-8.57</v>
      </c>
      <c r="L62" s="93">
        <v>4</v>
      </c>
      <c r="M62" s="94">
        <v>151704</v>
      </c>
      <c r="N62" s="94">
        <v>242982</v>
      </c>
    </row>
    <row r="63" spans="1:14" ht="12.95" customHeight="1">
      <c r="A63" s="57"/>
      <c r="B63" s="211" t="s">
        <v>90</v>
      </c>
      <c r="C63" s="212"/>
      <c r="D63" s="213"/>
      <c r="E63" s="214"/>
      <c r="F63" s="214"/>
      <c r="G63" s="214"/>
      <c r="H63" s="214"/>
      <c r="I63" s="214"/>
      <c r="J63" s="214"/>
      <c r="K63" s="215"/>
      <c r="L63" s="64">
        <f>SUM(L62:L62)</f>
        <v>4</v>
      </c>
      <c r="M63" s="64">
        <f>SUM(M62:M62)</f>
        <v>151704</v>
      </c>
      <c r="N63" s="64">
        <f>SUM(N62:N62)</f>
        <v>242982</v>
      </c>
    </row>
    <row r="64" spans="1:14" ht="12.95" customHeight="1">
      <c r="A64" s="57"/>
      <c r="B64" s="208" t="s">
        <v>83</v>
      </c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10"/>
    </row>
    <row r="65" spans="1:14" ht="15.75">
      <c r="A65" s="57"/>
      <c r="B65" s="89" t="s">
        <v>227</v>
      </c>
      <c r="C65" s="90" t="s">
        <v>226</v>
      </c>
      <c r="D65" s="95">
        <v>3</v>
      </c>
      <c r="E65" s="95">
        <v>3</v>
      </c>
      <c r="F65" s="95">
        <v>3</v>
      </c>
      <c r="G65" s="95">
        <v>3</v>
      </c>
      <c r="H65" s="95">
        <v>3</v>
      </c>
      <c r="I65" s="95">
        <v>3</v>
      </c>
      <c r="J65" s="95">
        <v>3</v>
      </c>
      <c r="K65" s="96">
        <v>0</v>
      </c>
      <c r="L65" s="93">
        <v>1</v>
      </c>
      <c r="M65" s="94">
        <v>200000</v>
      </c>
      <c r="N65" s="94">
        <v>600000</v>
      </c>
    </row>
    <row r="66" spans="1:14" ht="15.75">
      <c r="A66" s="57"/>
      <c r="B66" s="89" t="s">
        <v>35</v>
      </c>
      <c r="C66" s="90" t="s">
        <v>36</v>
      </c>
      <c r="D66" s="95">
        <v>2.9</v>
      </c>
      <c r="E66" s="95">
        <v>2.9</v>
      </c>
      <c r="F66" s="95">
        <v>2.9</v>
      </c>
      <c r="G66" s="95">
        <v>2.9</v>
      </c>
      <c r="H66" s="95">
        <v>2.85</v>
      </c>
      <c r="I66" s="95">
        <v>2.9</v>
      </c>
      <c r="J66" s="95">
        <v>2.85</v>
      </c>
      <c r="K66" s="96">
        <v>1.75</v>
      </c>
      <c r="L66" s="93">
        <v>4</v>
      </c>
      <c r="M66" s="94">
        <v>600000</v>
      </c>
      <c r="N66" s="94">
        <v>1740000</v>
      </c>
    </row>
    <row r="67" spans="1:14" ht="15.75">
      <c r="A67" s="57"/>
      <c r="B67" s="89" t="s">
        <v>87</v>
      </c>
      <c r="C67" s="90" t="s">
        <v>37</v>
      </c>
      <c r="D67" s="95">
        <v>0.77</v>
      </c>
      <c r="E67" s="95">
        <v>0.77</v>
      </c>
      <c r="F67" s="95">
        <v>0.77</v>
      </c>
      <c r="G67" s="95">
        <v>0.77</v>
      </c>
      <c r="H67" s="95">
        <v>0.85</v>
      </c>
      <c r="I67" s="95">
        <v>0.77</v>
      </c>
      <c r="J67" s="95">
        <v>0.85</v>
      </c>
      <c r="K67" s="96">
        <v>-9.41</v>
      </c>
      <c r="L67" s="93">
        <v>1</v>
      </c>
      <c r="M67" s="94">
        <v>50000</v>
      </c>
      <c r="N67" s="94">
        <v>38500</v>
      </c>
    </row>
    <row r="68" spans="1:14" ht="12.95" customHeight="1">
      <c r="A68" s="57"/>
      <c r="B68" s="211" t="s">
        <v>90</v>
      </c>
      <c r="C68" s="212"/>
      <c r="D68" s="213"/>
      <c r="E68" s="214"/>
      <c r="F68" s="214"/>
      <c r="G68" s="214"/>
      <c r="H68" s="214"/>
      <c r="I68" s="214"/>
      <c r="J68" s="214"/>
      <c r="K68" s="215"/>
      <c r="L68" s="64">
        <f>SUM(L65:L67)</f>
        <v>6</v>
      </c>
      <c r="M68" s="64">
        <f>SUM(M65:M67)</f>
        <v>850000</v>
      </c>
      <c r="N68" s="64">
        <f>SUM(N65:N67)</f>
        <v>2378500</v>
      </c>
    </row>
    <row r="69" spans="1:14" ht="12.95" customHeight="1">
      <c r="A69" s="57"/>
      <c r="B69" s="208" t="s">
        <v>31</v>
      </c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10"/>
    </row>
    <row r="70" spans="1:14" ht="12.95" customHeight="1">
      <c r="A70" s="57"/>
      <c r="B70" s="46" t="s">
        <v>260</v>
      </c>
      <c r="C70" s="58" t="s">
        <v>261</v>
      </c>
      <c r="D70" s="95">
        <v>25.32</v>
      </c>
      <c r="E70" s="95">
        <v>25.32</v>
      </c>
      <c r="F70" s="95">
        <v>25.32</v>
      </c>
      <c r="G70" s="95">
        <v>25.32</v>
      </c>
      <c r="H70" s="95">
        <v>25.32</v>
      </c>
      <c r="I70" s="95">
        <v>25.32</v>
      </c>
      <c r="J70" s="95">
        <v>25.32</v>
      </c>
      <c r="K70" s="96">
        <v>0</v>
      </c>
      <c r="L70" s="93">
        <v>2</v>
      </c>
      <c r="M70" s="94">
        <v>50000</v>
      </c>
      <c r="N70" s="94">
        <v>1266000</v>
      </c>
    </row>
    <row r="71" spans="1:14" ht="12.95" customHeight="1">
      <c r="A71" s="57"/>
      <c r="B71" s="211" t="s">
        <v>91</v>
      </c>
      <c r="C71" s="212"/>
      <c r="D71" s="213"/>
      <c r="E71" s="214"/>
      <c r="F71" s="214"/>
      <c r="G71" s="214"/>
      <c r="H71" s="214"/>
      <c r="I71" s="214"/>
      <c r="J71" s="214"/>
      <c r="K71" s="215"/>
      <c r="L71" s="64">
        <f>SUM(L70:L70)</f>
        <v>2</v>
      </c>
      <c r="M71" s="64">
        <f>SUM(M70:M70)</f>
        <v>50000</v>
      </c>
      <c r="N71" s="64">
        <f>SUM(N70:N70)</f>
        <v>1266000</v>
      </c>
    </row>
    <row r="72" spans="1:14" s="51" customFormat="1" ht="12.95" customHeight="1">
      <c r="B72" s="65" t="s">
        <v>117</v>
      </c>
      <c r="C72" s="202"/>
      <c r="D72" s="203"/>
      <c r="E72" s="203"/>
      <c r="F72" s="203"/>
      <c r="G72" s="203"/>
      <c r="H72" s="203"/>
      <c r="I72" s="203"/>
      <c r="J72" s="203"/>
      <c r="K72" s="204"/>
      <c r="L72" s="66">
        <f>L68++L60+L71+L63</f>
        <v>79</v>
      </c>
      <c r="M72" s="66">
        <f>M68++M60+M71+M63</f>
        <v>317919360</v>
      </c>
      <c r="N72" s="66">
        <f>N68++N60+N71+N63</f>
        <v>71446379.099999994</v>
      </c>
    </row>
    <row r="73" spans="1:14" s="51" customFormat="1" ht="22.5" customHeight="1">
      <c r="A73" s="50"/>
      <c r="B73" s="205" t="s">
        <v>315</v>
      </c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7"/>
    </row>
    <row r="74" spans="1:14" s="51" customFormat="1" ht="44.25" customHeight="1">
      <c r="B74" s="52" t="s">
        <v>15</v>
      </c>
      <c r="C74" s="53" t="s">
        <v>20</v>
      </c>
      <c r="D74" s="53" t="s">
        <v>21</v>
      </c>
      <c r="E74" s="53" t="s">
        <v>22</v>
      </c>
      <c r="F74" s="53" t="s">
        <v>23</v>
      </c>
      <c r="G74" s="53" t="s">
        <v>24</v>
      </c>
      <c r="H74" s="53" t="s">
        <v>25</v>
      </c>
      <c r="I74" s="53" t="s">
        <v>19</v>
      </c>
      <c r="J74" s="53" t="s">
        <v>26</v>
      </c>
      <c r="K74" s="54" t="s">
        <v>27</v>
      </c>
      <c r="L74" s="55" t="s">
        <v>28</v>
      </c>
      <c r="M74" s="55" t="s">
        <v>18</v>
      </c>
      <c r="N74" s="56" t="s">
        <v>7</v>
      </c>
    </row>
    <row r="75" spans="1:14" ht="15.75">
      <c r="A75" s="57"/>
      <c r="B75" s="208" t="s">
        <v>82</v>
      </c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10"/>
    </row>
    <row r="76" spans="1:14" ht="15.75">
      <c r="A76" s="57"/>
      <c r="B76" s="89" t="s">
        <v>173</v>
      </c>
      <c r="C76" s="90" t="s">
        <v>174</v>
      </c>
      <c r="D76" s="95">
        <v>1.4</v>
      </c>
      <c r="E76" s="95">
        <v>1.4</v>
      </c>
      <c r="F76" s="95">
        <v>1.4</v>
      </c>
      <c r="G76" s="95">
        <v>1.4</v>
      </c>
      <c r="H76" s="95">
        <v>1.46</v>
      </c>
      <c r="I76" s="95">
        <v>1.4</v>
      </c>
      <c r="J76" s="95">
        <v>1.46</v>
      </c>
      <c r="K76" s="96">
        <v>-4.1100000000000003</v>
      </c>
      <c r="L76" s="93">
        <v>1</v>
      </c>
      <c r="M76" s="94">
        <v>88000</v>
      </c>
      <c r="N76" s="94">
        <v>123200</v>
      </c>
    </row>
    <row r="77" spans="1:14" ht="15.75">
      <c r="A77" s="57"/>
      <c r="B77" s="89" t="s">
        <v>85</v>
      </c>
      <c r="C77" s="90" t="s">
        <v>42</v>
      </c>
      <c r="D77" s="95">
        <v>1.7</v>
      </c>
      <c r="E77" s="95">
        <v>1.7</v>
      </c>
      <c r="F77" s="95">
        <v>1.7</v>
      </c>
      <c r="G77" s="95">
        <v>1.7</v>
      </c>
      <c r="H77" s="95">
        <v>1.75</v>
      </c>
      <c r="I77" s="95">
        <v>1.7</v>
      </c>
      <c r="J77" s="95">
        <v>1.75</v>
      </c>
      <c r="K77" s="96">
        <v>-2.86</v>
      </c>
      <c r="L77" s="93">
        <v>2</v>
      </c>
      <c r="M77" s="94">
        <v>11465</v>
      </c>
      <c r="N77" s="94">
        <v>19490.5</v>
      </c>
    </row>
    <row r="78" spans="1:14" ht="15.75">
      <c r="A78" s="57"/>
      <c r="B78" s="211" t="s">
        <v>90</v>
      </c>
      <c r="C78" s="212"/>
      <c r="D78" s="213"/>
      <c r="E78" s="214"/>
      <c r="F78" s="214"/>
      <c r="G78" s="214"/>
      <c r="H78" s="214"/>
      <c r="I78" s="214"/>
      <c r="J78" s="214"/>
      <c r="K78" s="215"/>
      <c r="L78" s="64">
        <f>SUM(L76:L77)</f>
        <v>3</v>
      </c>
      <c r="M78" s="64">
        <f>SUM(M76:M77)</f>
        <v>99465</v>
      </c>
      <c r="N78" s="64">
        <f>SUM(N76:N77)</f>
        <v>142690.5</v>
      </c>
    </row>
    <row r="79" spans="1:14" ht="12.95" customHeight="1">
      <c r="A79" s="57"/>
      <c r="B79" s="208" t="s">
        <v>83</v>
      </c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09"/>
      <c r="N79" s="210"/>
    </row>
    <row r="80" spans="1:14" ht="12.95" customHeight="1">
      <c r="A80" s="57"/>
      <c r="B80" s="89" t="s">
        <v>224</v>
      </c>
      <c r="C80" s="90" t="s">
        <v>225</v>
      </c>
      <c r="D80" s="95">
        <v>1.4</v>
      </c>
      <c r="E80" s="95">
        <v>1.4</v>
      </c>
      <c r="F80" s="95">
        <v>1.36</v>
      </c>
      <c r="G80" s="95">
        <v>1.36</v>
      </c>
      <c r="H80" s="95">
        <v>1.35</v>
      </c>
      <c r="I80" s="95">
        <v>1.36</v>
      </c>
      <c r="J80" s="95">
        <v>1.35</v>
      </c>
      <c r="K80" s="96">
        <v>0.74</v>
      </c>
      <c r="L80" s="93">
        <v>20</v>
      </c>
      <c r="M80" s="94">
        <v>3930009</v>
      </c>
      <c r="N80" s="94">
        <v>5347652.32</v>
      </c>
    </row>
    <row r="81" spans="1:14" ht="12.95" customHeight="1">
      <c r="A81" s="57"/>
      <c r="B81" s="89" t="s">
        <v>269</v>
      </c>
      <c r="C81" s="90" t="s">
        <v>268</v>
      </c>
      <c r="D81" s="95">
        <v>2.21</v>
      </c>
      <c r="E81" s="95">
        <v>2.21</v>
      </c>
      <c r="F81" s="95">
        <v>2.21</v>
      </c>
      <c r="G81" s="95">
        <v>2.21</v>
      </c>
      <c r="H81" s="95">
        <v>2.21</v>
      </c>
      <c r="I81" s="95">
        <v>2.21</v>
      </c>
      <c r="J81" s="95">
        <v>2.21</v>
      </c>
      <c r="K81" s="96">
        <v>0</v>
      </c>
      <c r="L81" s="93">
        <v>9</v>
      </c>
      <c r="M81" s="94">
        <v>266811</v>
      </c>
      <c r="N81" s="94">
        <v>589652.31000000006</v>
      </c>
    </row>
    <row r="82" spans="1:14" ht="12.95" customHeight="1">
      <c r="A82" s="57"/>
      <c r="B82" s="89" t="s">
        <v>38</v>
      </c>
      <c r="C82" s="90" t="s">
        <v>39</v>
      </c>
      <c r="D82" s="95">
        <v>1.29</v>
      </c>
      <c r="E82" s="95">
        <v>1.29</v>
      </c>
      <c r="F82" s="95">
        <v>1.29</v>
      </c>
      <c r="G82" s="95">
        <v>1.29</v>
      </c>
      <c r="H82" s="95">
        <v>1.29</v>
      </c>
      <c r="I82" s="95">
        <v>1.29</v>
      </c>
      <c r="J82" s="95">
        <v>1.29</v>
      </c>
      <c r="K82" s="96">
        <v>0</v>
      </c>
      <c r="L82" s="93">
        <v>11</v>
      </c>
      <c r="M82" s="94">
        <v>900100</v>
      </c>
      <c r="N82" s="94">
        <v>1161129</v>
      </c>
    </row>
    <row r="83" spans="1:14" ht="12.95" customHeight="1">
      <c r="A83" s="57"/>
      <c r="B83" s="211" t="s">
        <v>90</v>
      </c>
      <c r="C83" s="212"/>
      <c r="D83" s="213"/>
      <c r="E83" s="214"/>
      <c r="F83" s="214"/>
      <c r="G83" s="214"/>
      <c r="H83" s="214"/>
      <c r="I83" s="214"/>
      <c r="J83" s="214"/>
      <c r="K83" s="215"/>
      <c r="L83" s="64">
        <f>SUM(L80:L82)</f>
        <v>40</v>
      </c>
      <c r="M83" s="64">
        <f>SUM(M80:M82)</f>
        <v>5096920</v>
      </c>
      <c r="N83" s="64">
        <f>SUM(N80:N82)</f>
        <v>7098433.6300000008</v>
      </c>
    </row>
    <row r="84" spans="1:14" ht="12.95" customHeight="1">
      <c r="A84" s="57"/>
      <c r="B84" s="208" t="s">
        <v>31</v>
      </c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10"/>
    </row>
    <row r="85" spans="1:14" ht="12.95" customHeight="1">
      <c r="A85" s="57"/>
      <c r="B85" s="89" t="s">
        <v>204</v>
      </c>
      <c r="C85" s="90" t="s">
        <v>205</v>
      </c>
      <c r="D85" s="95">
        <v>18.850000000000001</v>
      </c>
      <c r="E85" s="95">
        <v>18.88</v>
      </c>
      <c r="F85" s="95">
        <v>18.850000000000001</v>
      </c>
      <c r="G85" s="95">
        <v>18.850000000000001</v>
      </c>
      <c r="H85" s="95">
        <v>18.8</v>
      </c>
      <c r="I85" s="95">
        <v>18.850000000000001</v>
      </c>
      <c r="J85" s="95">
        <v>18.8</v>
      </c>
      <c r="K85" s="96">
        <v>0.27</v>
      </c>
      <c r="L85" s="93">
        <v>4</v>
      </c>
      <c r="M85" s="94">
        <v>5795</v>
      </c>
      <c r="N85" s="94">
        <v>109238.9</v>
      </c>
    </row>
    <row r="86" spans="1:14" ht="12.95" customHeight="1">
      <c r="A86" s="57"/>
      <c r="B86" s="89" t="s">
        <v>264</v>
      </c>
      <c r="C86" s="90" t="s">
        <v>265</v>
      </c>
      <c r="D86" s="95">
        <v>24.1</v>
      </c>
      <c r="E86" s="95">
        <v>24.1</v>
      </c>
      <c r="F86" s="95">
        <v>24.1</v>
      </c>
      <c r="G86" s="95">
        <v>24.1</v>
      </c>
      <c r="H86" s="95">
        <v>24</v>
      </c>
      <c r="I86" s="95">
        <v>24.1</v>
      </c>
      <c r="J86" s="95">
        <v>24</v>
      </c>
      <c r="K86" s="96">
        <v>0.42</v>
      </c>
      <c r="L86" s="93">
        <v>2</v>
      </c>
      <c r="M86" s="94">
        <v>5618</v>
      </c>
      <c r="N86" s="94">
        <v>135393.79999999999</v>
      </c>
    </row>
    <row r="87" spans="1:14" ht="12.95" customHeight="1">
      <c r="A87" s="57"/>
      <c r="B87" s="211" t="s">
        <v>91</v>
      </c>
      <c r="C87" s="212"/>
      <c r="D87" s="213"/>
      <c r="E87" s="214"/>
      <c r="F87" s="214"/>
      <c r="G87" s="214"/>
      <c r="H87" s="214"/>
      <c r="I87" s="214"/>
      <c r="J87" s="214"/>
      <c r="K87" s="215"/>
      <c r="L87" s="64">
        <f>SUM(L85:L86)</f>
        <v>6</v>
      </c>
      <c r="M87" s="64">
        <f>SUM(M85:M86)</f>
        <v>11413</v>
      </c>
      <c r="N87" s="64">
        <f>SUM(N85:N86)</f>
        <v>244632.69999999998</v>
      </c>
    </row>
    <row r="88" spans="1:14" ht="12.95" customHeight="1">
      <c r="A88" s="57"/>
      <c r="B88" s="208" t="s">
        <v>84</v>
      </c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10"/>
    </row>
    <row r="89" spans="1:14" ht="12.95" customHeight="1">
      <c r="A89" s="57"/>
      <c r="B89" s="101" t="s">
        <v>304</v>
      </c>
      <c r="C89" s="102" t="s">
        <v>305</v>
      </c>
      <c r="D89" s="76">
        <v>5.85</v>
      </c>
      <c r="E89" s="76">
        <v>6</v>
      </c>
      <c r="F89" s="76">
        <v>5.85</v>
      </c>
      <c r="G89" s="76">
        <v>5.91</v>
      </c>
      <c r="H89" s="76">
        <v>5.73</v>
      </c>
      <c r="I89" s="76">
        <v>5.86</v>
      </c>
      <c r="J89" s="76">
        <v>5.85</v>
      </c>
      <c r="K89" s="77">
        <v>0.17</v>
      </c>
      <c r="L89" s="78">
        <v>93</v>
      </c>
      <c r="M89" s="79">
        <v>17159151</v>
      </c>
      <c r="N89" s="79">
        <v>101348989.97</v>
      </c>
    </row>
    <row r="90" spans="1:14" ht="12.75" customHeight="1">
      <c r="A90" s="57"/>
      <c r="B90" s="211" t="s">
        <v>295</v>
      </c>
      <c r="C90" s="212"/>
      <c r="D90" s="213"/>
      <c r="E90" s="214"/>
      <c r="F90" s="214"/>
      <c r="G90" s="214"/>
      <c r="H90" s="214"/>
      <c r="I90" s="214"/>
      <c r="J90" s="214"/>
      <c r="K90" s="215"/>
      <c r="L90" s="63">
        <f>SUM(L89)</f>
        <v>93</v>
      </c>
      <c r="M90" s="60">
        <f>SUM(M89)</f>
        <v>17159151</v>
      </c>
      <c r="N90" s="60">
        <f>SUM(N89)</f>
        <v>101348989.97</v>
      </c>
    </row>
    <row r="91" spans="1:14" s="51" customFormat="1" ht="12.95" customHeight="1">
      <c r="B91" s="65" t="s">
        <v>70</v>
      </c>
      <c r="C91" s="202"/>
      <c r="D91" s="203"/>
      <c r="E91" s="203"/>
      <c r="F91" s="203"/>
      <c r="G91" s="203"/>
      <c r="H91" s="203"/>
      <c r="I91" s="203"/>
      <c r="J91" s="203"/>
      <c r="K91" s="204"/>
      <c r="L91" s="66">
        <f>L83+L78+L87+L90</f>
        <v>142</v>
      </c>
      <c r="M91" s="66">
        <f>M83+M78+M87+M90</f>
        <v>22366949</v>
      </c>
      <c r="N91" s="66">
        <f>N83+N78+N87+N90</f>
        <v>108834746.8</v>
      </c>
    </row>
    <row r="92" spans="1:14" s="51" customFormat="1" ht="12.95" customHeight="1">
      <c r="B92" s="65" t="s">
        <v>40</v>
      </c>
      <c r="C92" s="202"/>
      <c r="D92" s="203"/>
      <c r="E92" s="203"/>
      <c r="F92" s="203"/>
      <c r="G92" s="203"/>
      <c r="H92" s="203"/>
      <c r="I92" s="203"/>
      <c r="J92" s="203"/>
      <c r="K92" s="204"/>
      <c r="L92" s="66">
        <f>L91+L72+L52</f>
        <v>1338</v>
      </c>
      <c r="M92" s="66">
        <f>M91+M72+M52</f>
        <v>919907555</v>
      </c>
      <c r="N92" s="66">
        <f>N91+N72+N52</f>
        <v>1199895178.75</v>
      </c>
    </row>
    <row r="93" spans="1:14" ht="12.95" customHeight="1">
      <c r="A93" s="57"/>
      <c r="N93" s="70"/>
    </row>
    <row r="94" spans="1:14" s="51" customFormat="1" ht="18.75" customHeight="1">
      <c r="B94" s="57"/>
      <c r="C94" s="67"/>
      <c r="D94" s="57"/>
      <c r="E94" s="57"/>
      <c r="F94" s="57"/>
      <c r="G94" s="57"/>
      <c r="H94" s="57"/>
      <c r="I94" s="57"/>
      <c r="J94" s="68"/>
      <c r="K94" s="69"/>
      <c r="L94" s="70"/>
      <c r="M94" s="70"/>
      <c r="N94" s="71"/>
    </row>
    <row r="95" spans="1:14" s="51" customFormat="1" ht="18.75" customHeight="1">
      <c r="B95" s="57"/>
      <c r="C95" s="67"/>
      <c r="D95" s="57"/>
      <c r="E95" s="57"/>
      <c r="F95" s="57"/>
      <c r="G95" s="57"/>
      <c r="H95" s="57"/>
      <c r="I95" s="57"/>
      <c r="J95" s="68"/>
      <c r="K95" s="69"/>
      <c r="L95" s="70"/>
      <c r="M95" s="70"/>
      <c r="N95" s="71"/>
    </row>
    <row r="96" spans="1:14" ht="12.95" customHeight="1">
      <c r="A96" s="57"/>
    </row>
  </sheetData>
  <mergeCells count="52">
    <mergeCell ref="C72:K72"/>
    <mergeCell ref="B69:N69"/>
    <mergeCell ref="B71:C71"/>
    <mergeCell ref="B53:N53"/>
    <mergeCell ref="B55:N55"/>
    <mergeCell ref="B60:C60"/>
    <mergeCell ref="D60:K60"/>
    <mergeCell ref="B68:C68"/>
    <mergeCell ref="D68:K68"/>
    <mergeCell ref="B64:N64"/>
    <mergeCell ref="B61:N61"/>
    <mergeCell ref="B63:C63"/>
    <mergeCell ref="D63:K63"/>
    <mergeCell ref="D71:K71"/>
    <mergeCell ref="B33:N33"/>
    <mergeCell ref="D40:K40"/>
    <mergeCell ref="B40:C40"/>
    <mergeCell ref="C52:K52"/>
    <mergeCell ref="B41:N41"/>
    <mergeCell ref="D46:K46"/>
    <mergeCell ref="B46:C46"/>
    <mergeCell ref="B47:N47"/>
    <mergeCell ref="B51:C51"/>
    <mergeCell ref="D51:K51"/>
    <mergeCell ref="B22:C22"/>
    <mergeCell ref="D22:K22"/>
    <mergeCell ref="B27:N27"/>
    <mergeCell ref="B32:C32"/>
    <mergeCell ref="D32:K32"/>
    <mergeCell ref="B23:N23"/>
    <mergeCell ref="B26:C26"/>
    <mergeCell ref="D26:K26"/>
    <mergeCell ref="B1:N1"/>
    <mergeCell ref="B3:N3"/>
    <mergeCell ref="B18:C18"/>
    <mergeCell ref="D18:K18"/>
    <mergeCell ref="B19:N19"/>
    <mergeCell ref="C92:K92"/>
    <mergeCell ref="B73:N73"/>
    <mergeCell ref="C91:K91"/>
    <mergeCell ref="B79:N79"/>
    <mergeCell ref="B83:C83"/>
    <mergeCell ref="D83:K83"/>
    <mergeCell ref="B75:N75"/>
    <mergeCell ref="B78:C78"/>
    <mergeCell ref="D78:K78"/>
    <mergeCell ref="B84:N84"/>
    <mergeCell ref="B87:C87"/>
    <mergeCell ref="D87:K87"/>
    <mergeCell ref="B88:N88"/>
    <mergeCell ref="B90:C90"/>
    <mergeCell ref="D90:K9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zoomScale="130" zoomScaleNormal="130" workbookViewId="0">
      <selection activeCell="C54" sqref="C54:D55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6.25" customHeight="1">
      <c r="A1" s="222" t="s">
        <v>313</v>
      </c>
      <c r="B1" s="222"/>
      <c r="C1" s="222"/>
      <c r="D1" s="222"/>
    </row>
    <row r="2" spans="1:4" ht="15.4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.4" customHeight="1">
      <c r="A3" s="223" t="s">
        <v>29</v>
      </c>
      <c r="B3" s="224"/>
      <c r="C3" s="224"/>
      <c r="D3" s="225"/>
    </row>
    <row r="4" spans="1:4" ht="15.4" customHeight="1">
      <c r="A4" s="46" t="s">
        <v>289</v>
      </c>
      <c r="B4" s="58" t="s">
        <v>290</v>
      </c>
      <c r="C4" s="95">
        <v>1.27</v>
      </c>
      <c r="D4" s="95">
        <v>1.27</v>
      </c>
    </row>
    <row r="5" spans="1:4" ht="15.4" customHeight="1">
      <c r="A5" s="46" t="s">
        <v>199</v>
      </c>
      <c r="B5" s="58" t="s">
        <v>140</v>
      </c>
      <c r="C5" s="95">
        <v>0.16</v>
      </c>
      <c r="D5" s="95">
        <v>0.16</v>
      </c>
    </row>
    <row r="6" spans="1:4" ht="15.4" customHeight="1">
      <c r="A6" s="46" t="s">
        <v>200</v>
      </c>
      <c r="B6" s="58" t="s">
        <v>201</v>
      </c>
      <c r="C6" s="95">
        <v>1.1000000000000001</v>
      </c>
      <c r="D6" s="95">
        <v>1.1000000000000001</v>
      </c>
    </row>
    <row r="7" spans="1:4" ht="15.4" customHeight="1">
      <c r="A7" s="46" t="s">
        <v>153</v>
      </c>
      <c r="B7" s="58" t="s">
        <v>154</v>
      </c>
      <c r="C7" s="95">
        <v>0.95</v>
      </c>
      <c r="D7" s="95">
        <v>0.95</v>
      </c>
    </row>
    <row r="8" spans="1:4" ht="15.4" customHeight="1">
      <c r="A8" s="219" t="s">
        <v>93</v>
      </c>
      <c r="B8" s="220"/>
      <c r="C8" s="220"/>
      <c r="D8" s="221"/>
    </row>
    <row r="9" spans="1:4" ht="15.4" customHeight="1">
      <c r="A9" s="46" t="s">
        <v>242</v>
      </c>
      <c r="B9" s="58" t="s">
        <v>243</v>
      </c>
      <c r="C9" s="76">
        <v>0.72</v>
      </c>
      <c r="D9" s="76">
        <v>0.72</v>
      </c>
    </row>
    <row r="10" spans="1:4" ht="15.4" customHeight="1">
      <c r="A10" s="219" t="s">
        <v>82</v>
      </c>
      <c r="B10" s="220"/>
      <c r="C10" s="220"/>
      <c r="D10" s="221"/>
    </row>
    <row r="11" spans="1:4" ht="15.4" customHeight="1">
      <c r="A11" s="46" t="s">
        <v>95</v>
      </c>
      <c r="B11" s="58" t="s">
        <v>94</v>
      </c>
      <c r="C11" s="76">
        <v>7</v>
      </c>
      <c r="D11" s="95">
        <v>7</v>
      </c>
    </row>
    <row r="12" spans="1:4" ht="15.4" customHeight="1">
      <c r="A12" s="46" t="s">
        <v>147</v>
      </c>
      <c r="B12" s="58" t="s">
        <v>148</v>
      </c>
      <c r="C12" s="76">
        <v>0.54</v>
      </c>
      <c r="D12" s="95">
        <v>0.54</v>
      </c>
    </row>
    <row r="13" spans="1:4" ht="15.4" customHeight="1">
      <c r="A13" s="219" t="s">
        <v>83</v>
      </c>
      <c r="B13" s="220"/>
      <c r="C13" s="220"/>
      <c r="D13" s="221"/>
    </row>
    <row r="14" spans="1:4" ht="15.4" customHeight="1">
      <c r="A14" s="101" t="s">
        <v>96</v>
      </c>
      <c r="B14" s="102" t="s">
        <v>97</v>
      </c>
      <c r="C14" s="95">
        <v>5.6</v>
      </c>
      <c r="D14" s="95">
        <v>5.6</v>
      </c>
    </row>
    <row r="15" spans="1:4" ht="15.4" customHeight="1">
      <c r="A15" s="101" t="s">
        <v>151</v>
      </c>
      <c r="B15" s="102" t="s">
        <v>152</v>
      </c>
      <c r="C15" s="95">
        <v>1.1499999999999999</v>
      </c>
      <c r="D15" s="95">
        <v>1.1499999999999999</v>
      </c>
    </row>
    <row r="16" spans="1:4" ht="15.4" customHeight="1">
      <c r="A16" s="101" t="s">
        <v>110</v>
      </c>
      <c r="B16" s="102" t="s">
        <v>111</v>
      </c>
      <c r="C16" s="95">
        <v>1.9</v>
      </c>
      <c r="D16" s="95">
        <v>1.9</v>
      </c>
    </row>
    <row r="17" spans="1:4" ht="15.4" customHeight="1">
      <c r="A17" s="101" t="s">
        <v>141</v>
      </c>
      <c r="B17" s="102" t="s">
        <v>118</v>
      </c>
      <c r="C17" s="95">
        <v>2.5</v>
      </c>
      <c r="D17" s="95">
        <v>2.5</v>
      </c>
    </row>
    <row r="18" spans="1:4" ht="15.4" customHeight="1">
      <c r="A18" s="223" t="s">
        <v>31</v>
      </c>
      <c r="B18" s="224"/>
      <c r="C18" s="224"/>
      <c r="D18" s="225"/>
    </row>
    <row r="19" spans="1:4" ht="15.4" customHeight="1">
      <c r="A19" s="46" t="s">
        <v>193</v>
      </c>
      <c r="B19" s="58" t="s">
        <v>194</v>
      </c>
      <c r="C19" s="95">
        <v>102</v>
      </c>
      <c r="D19" s="95">
        <v>102</v>
      </c>
    </row>
    <row r="20" spans="1:4" ht="15.4" customHeight="1">
      <c r="A20" s="101" t="s">
        <v>253</v>
      </c>
      <c r="B20" s="102" t="s">
        <v>252</v>
      </c>
      <c r="C20" s="95">
        <v>9.25</v>
      </c>
      <c r="D20" s="95">
        <v>9.25</v>
      </c>
    </row>
    <row r="21" spans="1:4" ht="15.4" customHeight="1">
      <c r="A21" s="223" t="s">
        <v>84</v>
      </c>
      <c r="B21" s="224"/>
      <c r="C21" s="224"/>
      <c r="D21" s="225"/>
    </row>
    <row r="22" spans="1:4" ht="15.4" customHeight="1">
      <c r="A22" s="46" t="s">
        <v>86</v>
      </c>
      <c r="B22" s="58" t="s">
        <v>43</v>
      </c>
      <c r="C22" s="76">
        <v>0.35</v>
      </c>
      <c r="D22" s="76">
        <v>0.35</v>
      </c>
    </row>
    <row r="23" spans="1:4" ht="15.4" customHeight="1">
      <c r="A23" s="46" t="s">
        <v>161</v>
      </c>
      <c r="B23" s="58" t="s">
        <v>162</v>
      </c>
      <c r="C23" s="76">
        <v>2.11</v>
      </c>
      <c r="D23" s="76">
        <v>2.11</v>
      </c>
    </row>
    <row r="24" spans="1:4" ht="15.4" customHeight="1">
      <c r="A24" s="46" t="s">
        <v>244</v>
      </c>
      <c r="B24" s="58" t="s">
        <v>245</v>
      </c>
      <c r="C24" s="76">
        <v>5.99</v>
      </c>
      <c r="D24" s="76">
        <v>5.99</v>
      </c>
    </row>
    <row r="25" spans="1:4" ht="15.4" customHeight="1">
      <c r="A25" s="72" t="s">
        <v>41</v>
      </c>
      <c r="B25" s="72" t="s">
        <v>20</v>
      </c>
      <c r="C25" s="72" t="s">
        <v>92</v>
      </c>
      <c r="D25" s="72" t="s">
        <v>19</v>
      </c>
    </row>
    <row r="26" spans="1:4" ht="15.4" customHeight="1">
      <c r="A26" s="219" t="s">
        <v>29</v>
      </c>
      <c r="B26" s="220"/>
      <c r="C26" s="220"/>
      <c r="D26" s="221"/>
    </row>
    <row r="27" spans="1:4" ht="15.4" customHeight="1">
      <c r="A27" s="46" t="s">
        <v>273</v>
      </c>
      <c r="B27" s="58" t="s">
        <v>274</v>
      </c>
      <c r="C27" s="95">
        <v>0.05</v>
      </c>
      <c r="D27" s="95">
        <v>0.05</v>
      </c>
    </row>
    <row r="28" spans="1:4" ht="15.4" customHeight="1">
      <c r="A28" s="46" t="s">
        <v>132</v>
      </c>
      <c r="B28" s="58" t="s">
        <v>133</v>
      </c>
      <c r="C28" s="95">
        <v>0.09</v>
      </c>
      <c r="D28" s="95">
        <v>0.09</v>
      </c>
    </row>
    <row r="29" spans="1:4" ht="15.4" customHeight="1">
      <c r="A29" s="46" t="s">
        <v>232</v>
      </c>
      <c r="B29" s="58" t="s">
        <v>233</v>
      </c>
      <c r="C29" s="95">
        <v>7.0000000000000007E-2</v>
      </c>
      <c r="D29" s="95">
        <v>7.0000000000000007E-2</v>
      </c>
    </row>
    <row r="30" spans="1:4" ht="15.4" customHeight="1">
      <c r="A30" s="101" t="s">
        <v>308</v>
      </c>
      <c r="B30" s="102" t="s">
        <v>309</v>
      </c>
      <c r="C30" s="95">
        <v>1</v>
      </c>
      <c r="D30" s="95">
        <v>1</v>
      </c>
    </row>
    <row r="31" spans="1:4" ht="15.4" customHeight="1">
      <c r="A31" s="46" t="s">
        <v>306</v>
      </c>
      <c r="B31" s="58" t="s">
        <v>307</v>
      </c>
      <c r="C31" s="76">
        <v>0.11</v>
      </c>
      <c r="D31" s="95">
        <v>0.11</v>
      </c>
    </row>
    <row r="32" spans="1:4" ht="15.4" customHeight="1">
      <c r="A32" s="46" t="s">
        <v>291</v>
      </c>
      <c r="B32" s="58" t="s">
        <v>292</v>
      </c>
      <c r="C32" s="76">
        <v>1</v>
      </c>
      <c r="D32" s="95">
        <v>1</v>
      </c>
    </row>
    <row r="33" spans="1:4" ht="15.4" customHeight="1">
      <c r="A33" s="46" t="s">
        <v>308</v>
      </c>
      <c r="B33" s="58" t="s">
        <v>309</v>
      </c>
      <c r="C33" s="95">
        <v>1</v>
      </c>
      <c r="D33" s="95">
        <v>1</v>
      </c>
    </row>
    <row r="34" spans="1:4" ht="15.4" customHeight="1">
      <c r="A34" s="101" t="s">
        <v>296</v>
      </c>
      <c r="B34" s="102" t="s">
        <v>297</v>
      </c>
      <c r="C34" s="95">
        <v>1.01</v>
      </c>
      <c r="D34" s="95">
        <v>1.01</v>
      </c>
    </row>
    <row r="35" spans="1:4" ht="15.4" customHeight="1">
      <c r="A35" s="101" t="s">
        <v>240</v>
      </c>
      <c r="B35" s="102" t="s">
        <v>241</v>
      </c>
      <c r="C35" s="95">
        <v>1.05</v>
      </c>
      <c r="D35" s="95">
        <v>1.05</v>
      </c>
    </row>
    <row r="36" spans="1:4" ht="15.4" customHeight="1">
      <c r="A36" s="46" t="s">
        <v>208</v>
      </c>
      <c r="B36" s="58" t="s">
        <v>209</v>
      </c>
      <c r="C36" s="81">
        <v>1</v>
      </c>
      <c r="D36" s="86">
        <v>1</v>
      </c>
    </row>
    <row r="37" spans="1:4" ht="15.4" customHeight="1">
      <c r="A37" s="84" t="s">
        <v>195</v>
      </c>
      <c r="B37" s="85" t="s">
        <v>196</v>
      </c>
      <c r="C37" s="81">
        <v>1</v>
      </c>
      <c r="D37" s="81">
        <v>1</v>
      </c>
    </row>
    <row r="38" spans="1:4" ht="15.4" customHeight="1">
      <c r="A38" s="46" t="s">
        <v>167</v>
      </c>
      <c r="B38" s="58" t="s">
        <v>168</v>
      </c>
      <c r="C38" s="81">
        <v>0.75</v>
      </c>
      <c r="D38" s="81">
        <v>0.75</v>
      </c>
    </row>
    <row r="39" spans="1:4" ht="15.4" customHeight="1">
      <c r="A39" s="46" t="s">
        <v>136</v>
      </c>
      <c r="B39" s="58" t="s">
        <v>137</v>
      </c>
      <c r="C39" s="81">
        <v>1</v>
      </c>
      <c r="D39" s="81">
        <v>1</v>
      </c>
    </row>
    <row r="40" spans="1:4" ht="15.4" customHeight="1">
      <c r="A40" s="46" t="s">
        <v>98</v>
      </c>
      <c r="B40" s="58" t="s">
        <v>99</v>
      </c>
      <c r="C40" s="81">
        <v>0.94</v>
      </c>
      <c r="D40" s="81">
        <v>0.94</v>
      </c>
    </row>
    <row r="41" spans="1:4" ht="15.4" customHeight="1">
      <c r="A41" s="82" t="s">
        <v>187</v>
      </c>
      <c r="B41" s="83" t="s">
        <v>188</v>
      </c>
      <c r="C41" s="81">
        <v>1</v>
      </c>
      <c r="D41" s="81">
        <v>1</v>
      </c>
    </row>
    <row r="42" spans="1:4" ht="15.4" customHeight="1">
      <c r="A42" s="219" t="s">
        <v>93</v>
      </c>
      <c r="B42" s="220"/>
      <c r="C42" s="220"/>
      <c r="D42" s="221"/>
    </row>
    <row r="43" spans="1:4" ht="15.4" customHeight="1">
      <c r="A43" s="46" t="s">
        <v>202</v>
      </c>
      <c r="B43" s="58" t="s">
        <v>203</v>
      </c>
      <c r="C43" s="81">
        <v>0.8</v>
      </c>
      <c r="D43" s="81">
        <v>0.8</v>
      </c>
    </row>
    <row r="44" spans="1:4" ht="15.4" customHeight="1">
      <c r="A44" s="219" t="s">
        <v>82</v>
      </c>
      <c r="B44" s="220"/>
      <c r="C44" s="220"/>
      <c r="D44" s="221"/>
    </row>
    <row r="45" spans="1:4" ht="15.4" customHeight="1">
      <c r="A45" s="101" t="s">
        <v>280</v>
      </c>
      <c r="B45" s="102" t="s">
        <v>281</v>
      </c>
      <c r="C45" s="95">
        <v>1</v>
      </c>
      <c r="D45" s="95">
        <v>1</v>
      </c>
    </row>
    <row r="46" spans="1:4" ht="15.4" customHeight="1">
      <c r="A46" s="219" t="s">
        <v>144</v>
      </c>
      <c r="B46" s="220"/>
      <c r="C46" s="220"/>
      <c r="D46" s="221"/>
    </row>
    <row r="47" spans="1:4" ht="15.4" customHeight="1">
      <c r="A47" s="46" t="s">
        <v>221</v>
      </c>
      <c r="B47" s="58" t="s">
        <v>220</v>
      </c>
      <c r="C47" s="95">
        <v>0.69</v>
      </c>
      <c r="D47" s="95">
        <v>0.69</v>
      </c>
    </row>
    <row r="48" spans="1:4" ht="15.4" customHeight="1">
      <c r="A48" s="46" t="s">
        <v>143</v>
      </c>
      <c r="B48" s="58" t="s">
        <v>142</v>
      </c>
      <c r="C48" s="95">
        <v>1.26</v>
      </c>
      <c r="D48" s="95">
        <v>1.26</v>
      </c>
    </row>
    <row r="49" spans="1:4" ht="15.4" customHeight="1">
      <c r="A49" s="219" t="s">
        <v>83</v>
      </c>
      <c r="B49" s="220"/>
      <c r="C49" s="220"/>
      <c r="D49" s="221"/>
    </row>
    <row r="50" spans="1:4" ht="15.4" customHeight="1">
      <c r="A50" s="101" t="s">
        <v>263</v>
      </c>
      <c r="B50" s="102" t="s">
        <v>262</v>
      </c>
      <c r="C50" s="95">
        <v>100</v>
      </c>
      <c r="D50" s="95">
        <v>100</v>
      </c>
    </row>
    <row r="51" spans="1:4" ht="15.4" customHeight="1">
      <c r="A51" s="72" t="s">
        <v>41</v>
      </c>
      <c r="B51" s="72" t="s">
        <v>20</v>
      </c>
      <c r="C51" s="72" t="s">
        <v>92</v>
      </c>
      <c r="D51" s="72" t="s">
        <v>19</v>
      </c>
    </row>
    <row r="52" spans="1:4" ht="15.4" customHeight="1">
      <c r="A52" s="216" t="s">
        <v>83</v>
      </c>
      <c r="B52" s="217"/>
      <c r="C52" s="217"/>
      <c r="D52" s="218"/>
    </row>
    <row r="53" spans="1:4" ht="15.4" customHeight="1">
      <c r="A53" s="89" t="s">
        <v>138</v>
      </c>
      <c r="B53" s="90" t="s">
        <v>139</v>
      </c>
      <c r="C53" s="95">
        <v>1.48</v>
      </c>
      <c r="D53" s="95">
        <v>1.48</v>
      </c>
    </row>
    <row r="54" spans="1:4">
      <c r="A54" s="89" t="s">
        <v>100</v>
      </c>
      <c r="B54" s="90" t="s">
        <v>101</v>
      </c>
      <c r="C54" s="95">
        <v>1.4</v>
      </c>
      <c r="D54" s="95">
        <v>1.4</v>
      </c>
    </row>
    <row r="55" spans="1:4">
      <c r="A55" s="89" t="s">
        <v>185</v>
      </c>
      <c r="B55" s="90" t="s">
        <v>186</v>
      </c>
      <c r="C55" s="95">
        <v>1.88</v>
      </c>
      <c r="D55" s="95">
        <v>1.88</v>
      </c>
    </row>
  </sheetData>
  <mergeCells count="13">
    <mergeCell ref="A1:D1"/>
    <mergeCell ref="A3:D3"/>
    <mergeCell ref="A21:D21"/>
    <mergeCell ref="A26:D26"/>
    <mergeCell ref="A13:D13"/>
    <mergeCell ref="A18:D18"/>
    <mergeCell ref="A8:D8"/>
    <mergeCell ref="A10:D10"/>
    <mergeCell ref="A52:D52"/>
    <mergeCell ref="A46:D46"/>
    <mergeCell ref="A49:D49"/>
    <mergeCell ref="A42:D42"/>
    <mergeCell ref="A44:D44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49"/>
  <sheetViews>
    <sheetView topLeftCell="A31" zoomScale="115" zoomScaleNormal="115" workbookViewId="0">
      <selection activeCell="H50" sqref="H50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26" t="s">
        <v>0</v>
      </c>
      <c r="C1" s="226"/>
      <c r="D1" s="226"/>
      <c r="E1" s="226"/>
      <c r="F1" s="124"/>
      <c r="H1" s="125"/>
      <c r="I1" s="125"/>
    </row>
    <row r="2" spans="1:9" ht="18" customHeight="1">
      <c r="B2" s="226" t="s">
        <v>321</v>
      </c>
      <c r="C2" s="226"/>
      <c r="D2" s="226"/>
      <c r="E2" s="226"/>
      <c r="F2" s="226"/>
      <c r="H2" s="125"/>
      <c r="I2" s="125"/>
    </row>
    <row r="3" spans="1:9" ht="18" customHeight="1">
      <c r="B3" s="123" t="s">
        <v>322</v>
      </c>
      <c r="C3" s="126"/>
      <c r="D3" s="127"/>
      <c r="E3" s="124"/>
      <c r="F3" s="124"/>
      <c r="H3" s="125"/>
      <c r="I3" s="125"/>
    </row>
    <row r="4" spans="1:9" ht="18" customHeight="1">
      <c r="B4" s="123"/>
      <c r="C4" s="126"/>
      <c r="D4" s="127"/>
      <c r="E4" s="124"/>
      <c r="F4" s="124"/>
      <c r="H4" s="125"/>
      <c r="I4" s="125"/>
    </row>
    <row r="5" spans="1:9" ht="17.100000000000001" customHeight="1">
      <c r="B5" s="227" t="s">
        <v>323</v>
      </c>
      <c r="C5" s="228"/>
      <c r="D5" s="228"/>
      <c r="E5" s="128"/>
      <c r="F5" s="128"/>
      <c r="H5" s="125"/>
      <c r="I5" s="125"/>
    </row>
    <row r="6" spans="1:9" ht="32.25" customHeight="1">
      <c r="B6" s="129" t="s">
        <v>41</v>
      </c>
      <c r="C6" s="130" t="s">
        <v>20</v>
      </c>
      <c r="D6" s="131" t="s">
        <v>324</v>
      </c>
      <c r="E6" s="132" t="s">
        <v>325</v>
      </c>
      <c r="F6" s="132" t="s">
        <v>326</v>
      </c>
      <c r="H6" s="125"/>
      <c r="I6" s="125"/>
    </row>
    <row r="7" spans="1:9" ht="17.100000000000001" customHeight="1">
      <c r="B7" s="229" t="s">
        <v>29</v>
      </c>
      <c r="C7" s="230"/>
      <c r="D7" s="230"/>
      <c r="E7" s="230"/>
      <c r="F7" s="231"/>
    </row>
    <row r="8" spans="1:9" ht="17.100000000000001" customHeight="1">
      <c r="A8" s="105"/>
      <c r="B8" s="133" t="s">
        <v>327</v>
      </c>
      <c r="C8" s="133" t="s">
        <v>231</v>
      </c>
      <c r="D8" s="134">
        <v>3</v>
      </c>
      <c r="E8" s="135">
        <v>297718</v>
      </c>
      <c r="F8" s="135">
        <v>943330.42</v>
      </c>
    </row>
    <row r="9" spans="1:9" ht="17.100000000000001" customHeight="1">
      <c r="A9" s="105"/>
      <c r="B9" s="133" t="s">
        <v>328</v>
      </c>
      <c r="C9" s="133" t="s">
        <v>131</v>
      </c>
      <c r="D9" s="134">
        <v>1</v>
      </c>
      <c r="E9" s="135">
        <v>3000000</v>
      </c>
      <c r="F9" s="135">
        <v>270000</v>
      </c>
    </row>
    <row r="10" spans="1:9" ht="17.100000000000001" customHeight="1">
      <c r="A10" s="105"/>
      <c r="B10" s="133" t="s">
        <v>329</v>
      </c>
      <c r="C10" s="133" t="s">
        <v>229</v>
      </c>
      <c r="D10" s="134">
        <v>2</v>
      </c>
      <c r="E10" s="135">
        <v>100433</v>
      </c>
      <c r="F10" s="135">
        <v>412783.96</v>
      </c>
    </row>
    <row r="11" spans="1:9" ht="17.100000000000001" customHeight="1">
      <c r="A11" s="105"/>
      <c r="B11" s="133" t="s">
        <v>145</v>
      </c>
      <c r="C11" s="133" t="s">
        <v>146</v>
      </c>
      <c r="D11" s="134">
        <v>1</v>
      </c>
      <c r="E11" s="135">
        <v>750000</v>
      </c>
      <c r="F11" s="135">
        <v>247500</v>
      </c>
    </row>
    <row r="12" spans="1:9" ht="17.100000000000001" customHeight="1">
      <c r="A12" s="105"/>
      <c r="B12" s="136" t="s">
        <v>330</v>
      </c>
      <c r="C12" s="137"/>
      <c r="D12" s="134">
        <f>SUM(D8:D11)</f>
        <v>7</v>
      </c>
      <c r="E12" s="135">
        <f>SUM(E8:E11)</f>
        <v>4148151</v>
      </c>
      <c r="F12" s="135">
        <f>SUM(F8:F11)</f>
        <v>1873614.38</v>
      </c>
    </row>
    <row r="13" spans="1:9" ht="17.100000000000001" customHeight="1">
      <c r="A13" s="105"/>
      <c r="B13" s="229" t="s">
        <v>331</v>
      </c>
      <c r="C13" s="230"/>
      <c r="D13" s="230"/>
      <c r="E13" s="230"/>
      <c r="F13" s="231"/>
    </row>
    <row r="14" spans="1:9" ht="17.100000000000001" customHeight="1">
      <c r="A14" s="105"/>
      <c r="B14" s="138" t="s">
        <v>293</v>
      </c>
      <c r="C14" s="139" t="s">
        <v>294</v>
      </c>
      <c r="D14" s="134">
        <v>25</v>
      </c>
      <c r="E14" s="135">
        <v>6526442</v>
      </c>
      <c r="F14" s="135">
        <v>14675155.210000001</v>
      </c>
    </row>
    <row r="15" spans="1:9" ht="17.100000000000001" customHeight="1">
      <c r="A15" s="105"/>
      <c r="B15" s="139" t="s">
        <v>332</v>
      </c>
      <c r="C15" s="140"/>
      <c r="D15" s="134">
        <f>SUM(D14)</f>
        <v>25</v>
      </c>
      <c r="E15" s="135">
        <f>SUM(E14)</f>
        <v>6526442</v>
      </c>
      <c r="F15" s="135">
        <f>SUM(F14)</f>
        <v>14675155.210000001</v>
      </c>
    </row>
    <row r="16" spans="1:9">
      <c r="A16" s="105"/>
      <c r="B16" s="232" t="s">
        <v>40</v>
      </c>
      <c r="C16" s="233"/>
      <c r="D16" s="134">
        <f>D12+D15</f>
        <v>32</v>
      </c>
      <c r="E16" s="134">
        <f t="shared" ref="E16:F16" si="0">E12+E15</f>
        <v>10674593</v>
      </c>
      <c r="F16" s="134">
        <f t="shared" si="0"/>
        <v>16548769.59</v>
      </c>
    </row>
    <row r="17" spans="1:6">
      <c r="A17" s="105"/>
      <c r="B17" s="105"/>
      <c r="D17" s="141"/>
      <c r="E17" s="142"/>
      <c r="F17" s="142"/>
    </row>
    <row r="18" spans="1:6" ht="18.75">
      <c r="A18" s="105"/>
      <c r="B18" s="143" t="s">
        <v>334</v>
      </c>
      <c r="C18" s="144"/>
      <c r="D18" s="145"/>
      <c r="E18" s="146"/>
      <c r="F18" s="147"/>
    </row>
    <row r="19" spans="1:6" ht="31.5">
      <c r="A19" s="105"/>
      <c r="B19" s="148" t="s">
        <v>41</v>
      </c>
      <c r="C19" s="130" t="s">
        <v>20</v>
      </c>
      <c r="D19" s="149" t="s">
        <v>324</v>
      </c>
      <c r="E19" s="150" t="s">
        <v>325</v>
      </c>
      <c r="F19" s="150" t="s">
        <v>326</v>
      </c>
    </row>
    <row r="20" spans="1:6">
      <c r="A20" s="105"/>
      <c r="B20" s="229" t="s">
        <v>29</v>
      </c>
      <c r="C20" s="230"/>
      <c r="D20" s="230"/>
      <c r="E20" s="230"/>
      <c r="F20" s="231"/>
    </row>
    <row r="21" spans="1:6" ht="17.100000000000001" customHeight="1">
      <c r="A21" s="151"/>
      <c r="B21" s="138" t="s">
        <v>335</v>
      </c>
      <c r="C21" s="138" t="s">
        <v>191</v>
      </c>
      <c r="D21" s="134">
        <v>1</v>
      </c>
      <c r="E21" s="138">
        <v>452760</v>
      </c>
      <c r="F21" s="138">
        <v>162993.60000000001</v>
      </c>
    </row>
    <row r="22" spans="1:6" ht="17.100000000000001" customHeight="1">
      <c r="A22" s="151"/>
      <c r="B22" s="138" t="s">
        <v>329</v>
      </c>
      <c r="C22" s="138" t="s">
        <v>229</v>
      </c>
      <c r="D22" s="134">
        <v>13</v>
      </c>
      <c r="E22" s="138">
        <v>10000000</v>
      </c>
      <c r="F22" s="138">
        <v>41000000</v>
      </c>
    </row>
    <row r="23" spans="1:6">
      <c r="A23" s="151"/>
      <c r="B23" s="139" t="s">
        <v>330</v>
      </c>
      <c r="C23" s="140"/>
      <c r="D23" s="134">
        <f>SUM(D21:D22)</f>
        <v>14</v>
      </c>
      <c r="E23" s="138">
        <f>SUM(E21:E22)</f>
        <v>10452760</v>
      </c>
      <c r="F23" s="138">
        <f>SUM(F21:F22)</f>
        <v>41162993.600000001</v>
      </c>
    </row>
    <row r="24" spans="1:6">
      <c r="A24" s="151"/>
      <c r="B24" s="234" t="s">
        <v>30</v>
      </c>
      <c r="C24" s="235"/>
      <c r="D24" s="235"/>
      <c r="E24" s="235"/>
      <c r="F24" s="236"/>
    </row>
    <row r="25" spans="1:6">
      <c r="A25" s="151"/>
      <c r="B25" s="138" t="s">
        <v>336</v>
      </c>
      <c r="C25" s="138" t="s">
        <v>237</v>
      </c>
      <c r="D25" s="134">
        <v>6</v>
      </c>
      <c r="E25" s="138">
        <v>2027363</v>
      </c>
      <c r="F25" s="138">
        <v>32554997.039999999</v>
      </c>
    </row>
    <row r="26" spans="1:6">
      <c r="A26" s="151"/>
      <c r="B26" s="139" t="s">
        <v>337</v>
      </c>
      <c r="C26" s="140"/>
      <c r="D26" s="134">
        <f>SUM(D25)</f>
        <v>6</v>
      </c>
      <c r="E26" s="138">
        <f>SUM(E25)</f>
        <v>2027363</v>
      </c>
      <c r="F26" s="138">
        <f>SUM(F25)</f>
        <v>32554997.039999999</v>
      </c>
    </row>
    <row r="27" spans="1:6">
      <c r="A27" s="151"/>
      <c r="B27" s="237" t="s">
        <v>40</v>
      </c>
      <c r="C27" s="238"/>
      <c r="D27" s="134">
        <f>D23+D26</f>
        <v>20</v>
      </c>
      <c r="E27" s="138">
        <f>E23+E26</f>
        <v>12480123</v>
      </c>
      <c r="F27" s="138">
        <f>F23+F26</f>
        <v>73717990.640000001</v>
      </c>
    </row>
    <row r="28" spans="1:6">
      <c r="A28" s="151"/>
      <c r="B28" s="151"/>
      <c r="C28" s="151"/>
      <c r="D28" s="141"/>
      <c r="E28" s="142"/>
      <c r="F28" s="142"/>
    </row>
    <row r="29" spans="1:6" ht="18.75">
      <c r="A29" s="151"/>
      <c r="B29" s="239" t="s">
        <v>338</v>
      </c>
      <c r="C29" s="239"/>
      <c r="D29" s="239"/>
      <c r="E29" s="239"/>
      <c r="F29" s="239"/>
    </row>
    <row r="30" spans="1:6">
      <c r="A30" s="151"/>
      <c r="B30" s="152" t="s">
        <v>41</v>
      </c>
      <c r="C30" s="153" t="s">
        <v>20</v>
      </c>
      <c r="D30" s="154" t="s">
        <v>339</v>
      </c>
      <c r="E30" s="155" t="s">
        <v>340</v>
      </c>
      <c r="F30" s="155" t="s">
        <v>341</v>
      </c>
    </row>
    <row r="31" spans="1:6" ht="17.100000000000001" customHeight="1">
      <c r="A31" s="151"/>
      <c r="B31" s="229" t="s">
        <v>29</v>
      </c>
      <c r="C31" s="230"/>
      <c r="D31" s="230"/>
      <c r="E31" s="230"/>
      <c r="F31" s="231"/>
    </row>
    <row r="32" spans="1:6" s="158" customFormat="1">
      <c r="A32" s="156"/>
      <c r="B32" s="157" t="s">
        <v>163</v>
      </c>
      <c r="C32" s="157" t="s">
        <v>164</v>
      </c>
      <c r="D32" s="134">
        <v>1</v>
      </c>
      <c r="E32" s="138">
        <v>200000</v>
      </c>
      <c r="F32" s="138">
        <v>118000</v>
      </c>
    </row>
    <row r="33" spans="1:6">
      <c r="A33" s="151"/>
      <c r="B33" s="138" t="s">
        <v>330</v>
      </c>
      <c r="C33" s="138"/>
      <c r="D33" s="134">
        <f>SUM(D32)</f>
        <v>1</v>
      </c>
      <c r="E33" s="138">
        <f>SUM(E32)</f>
        <v>200000</v>
      </c>
      <c r="F33" s="138">
        <f>SUM(F32)</f>
        <v>118000</v>
      </c>
    </row>
    <row r="34" spans="1:6">
      <c r="A34" s="151"/>
      <c r="B34" s="237" t="s">
        <v>40</v>
      </c>
      <c r="C34" s="238"/>
      <c r="D34" s="134">
        <f>D33</f>
        <v>1</v>
      </c>
      <c r="E34" s="138">
        <f>E33</f>
        <v>200000</v>
      </c>
      <c r="F34" s="138">
        <f>F33</f>
        <v>118000</v>
      </c>
    </row>
    <row r="35" spans="1:6">
      <c r="A35" s="151"/>
      <c r="B35" s="151"/>
      <c r="C35" s="151"/>
      <c r="D35" s="141"/>
      <c r="E35" s="142"/>
      <c r="F35" s="142"/>
    </row>
    <row r="36" spans="1:6" ht="18.75">
      <c r="A36" s="151"/>
      <c r="B36" s="159" t="s">
        <v>342</v>
      </c>
      <c r="C36" s="151"/>
      <c r="D36" s="141"/>
      <c r="E36" s="142"/>
      <c r="F36" s="142"/>
    </row>
    <row r="37" spans="1:6">
      <c r="A37" s="151"/>
      <c r="B37" s="152" t="s">
        <v>41</v>
      </c>
      <c r="C37" s="153" t="s">
        <v>20</v>
      </c>
      <c r="D37" s="154" t="s">
        <v>324</v>
      </c>
      <c r="E37" s="155" t="s">
        <v>325</v>
      </c>
      <c r="F37" s="155" t="s">
        <v>326</v>
      </c>
    </row>
    <row r="38" spans="1:6" ht="17.100000000000001" customHeight="1">
      <c r="B38" s="229" t="s">
        <v>29</v>
      </c>
      <c r="C38" s="230"/>
      <c r="D38" s="230"/>
      <c r="E38" s="230"/>
      <c r="F38" s="231"/>
    </row>
    <row r="39" spans="1:6">
      <c r="A39" s="151"/>
      <c r="B39" s="157" t="s">
        <v>163</v>
      </c>
      <c r="C39" s="157" t="s">
        <v>164</v>
      </c>
      <c r="D39" s="134">
        <v>2</v>
      </c>
      <c r="E39" s="138">
        <v>304155</v>
      </c>
      <c r="F39" s="138">
        <v>171076.8</v>
      </c>
    </row>
    <row r="40" spans="1:6" ht="17.100000000000001" customHeight="1">
      <c r="A40" s="151"/>
      <c r="B40" s="138" t="s">
        <v>250</v>
      </c>
      <c r="C40" s="138" t="s">
        <v>251</v>
      </c>
      <c r="D40" s="134">
        <v>2</v>
      </c>
      <c r="E40" s="138">
        <v>117000</v>
      </c>
      <c r="F40" s="138">
        <v>31590</v>
      </c>
    </row>
    <row r="41" spans="1:6">
      <c r="A41" s="151"/>
      <c r="B41" s="138" t="s">
        <v>330</v>
      </c>
      <c r="C41" s="138"/>
      <c r="D41" s="134">
        <f>SUM(D39:D40)</f>
        <v>4</v>
      </c>
      <c r="E41" s="138">
        <f>SUM(E39:E40)</f>
        <v>421155</v>
      </c>
      <c r="F41" s="138">
        <f>SUM(F39:F40)</f>
        <v>202666.8</v>
      </c>
    </row>
    <row r="42" spans="1:6">
      <c r="A42" s="151"/>
      <c r="B42" s="138" t="s">
        <v>40</v>
      </c>
      <c r="C42" s="138"/>
      <c r="D42" s="134">
        <f>D41</f>
        <v>4</v>
      </c>
      <c r="E42" s="138">
        <f>E41</f>
        <v>421155</v>
      </c>
      <c r="F42" s="138">
        <f>F41</f>
        <v>202666.8</v>
      </c>
    </row>
    <row r="43" spans="1:6">
      <c r="A43" s="160"/>
      <c r="B43" s="160"/>
      <c r="C43" s="151"/>
    </row>
    <row r="44" spans="1:6" ht="18.75">
      <c r="A44" s="151"/>
      <c r="B44" s="239" t="s">
        <v>343</v>
      </c>
      <c r="C44" s="239"/>
      <c r="D44" s="239"/>
      <c r="E44" s="239"/>
      <c r="F44" s="239"/>
    </row>
    <row r="45" spans="1:6">
      <c r="A45" s="151"/>
      <c r="B45" s="152" t="s">
        <v>41</v>
      </c>
      <c r="C45" s="153" t="s">
        <v>20</v>
      </c>
      <c r="D45" s="154" t="s">
        <v>339</v>
      </c>
      <c r="E45" s="155" t="s">
        <v>340</v>
      </c>
      <c r="F45" s="155" t="s">
        <v>341</v>
      </c>
    </row>
    <row r="46" spans="1:6" ht="17.100000000000001" customHeight="1">
      <c r="A46" s="151"/>
      <c r="B46" s="234" t="s">
        <v>84</v>
      </c>
      <c r="C46" s="235"/>
      <c r="D46" s="235"/>
      <c r="E46" s="235"/>
      <c r="F46" s="236"/>
    </row>
    <row r="47" spans="1:6" s="158" customFormat="1">
      <c r="A47" s="156"/>
      <c r="B47" s="138" t="s">
        <v>304</v>
      </c>
      <c r="C47" s="139" t="s">
        <v>305</v>
      </c>
      <c r="D47" s="134">
        <v>1</v>
      </c>
      <c r="E47" s="138">
        <v>100000</v>
      </c>
      <c r="F47" s="138">
        <v>591000</v>
      </c>
    </row>
    <row r="48" spans="1:6">
      <c r="A48" s="151"/>
      <c r="B48" s="139" t="s">
        <v>333</v>
      </c>
      <c r="C48" s="140"/>
      <c r="D48" s="134">
        <f>SUM(D47)</f>
        <v>1</v>
      </c>
      <c r="E48" s="138">
        <f>SUM(E47)</f>
        <v>100000</v>
      </c>
      <c r="F48" s="138">
        <f>SUM(F47)</f>
        <v>591000</v>
      </c>
    </row>
    <row r="49" spans="1:6">
      <c r="A49" s="151"/>
      <c r="B49" s="237" t="s">
        <v>40</v>
      </c>
      <c r="C49" s="238"/>
      <c r="D49" s="134">
        <f>D48</f>
        <v>1</v>
      </c>
      <c r="E49" s="138">
        <f>E48</f>
        <v>100000</v>
      </c>
      <c r="F49" s="138">
        <f>F48</f>
        <v>591000</v>
      </c>
    </row>
  </sheetData>
  <mergeCells count="16">
    <mergeCell ref="B44:F44"/>
    <mergeCell ref="B46:F46"/>
    <mergeCell ref="B49:C49"/>
    <mergeCell ref="B34:C34"/>
    <mergeCell ref="B38:F38"/>
    <mergeCell ref="B31:F31"/>
    <mergeCell ref="B16:C16"/>
    <mergeCell ref="B20:F20"/>
    <mergeCell ref="B24:F24"/>
    <mergeCell ref="B27:C27"/>
    <mergeCell ref="B29:F29"/>
    <mergeCell ref="B1:E1"/>
    <mergeCell ref="B2:F2"/>
    <mergeCell ref="B5:D5"/>
    <mergeCell ref="B7:F7"/>
    <mergeCell ref="B13:F13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zoomScale="120" zoomScaleNormal="120" workbookViewId="0">
      <selection activeCell="R5" sqref="R5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65" t="s">
        <v>0</v>
      </c>
      <c r="C1" s="266"/>
      <c r="D1" s="267"/>
      <c r="E1" s="6"/>
      <c r="F1" s="10"/>
      <c r="G1" s="10"/>
      <c r="H1" s="10"/>
      <c r="I1" s="10"/>
    </row>
    <row r="2" spans="2:9" ht="10.5" customHeight="1">
      <c r="B2" s="268"/>
      <c r="C2" s="269"/>
      <c r="D2" s="270"/>
      <c r="E2" s="6"/>
      <c r="F2" s="10"/>
      <c r="G2" s="10"/>
      <c r="H2" s="10"/>
      <c r="I2" s="10"/>
    </row>
    <row r="3" spans="2:9" ht="18" customHeight="1">
      <c r="B3" s="92" t="s">
        <v>312</v>
      </c>
      <c r="C3" s="6"/>
      <c r="D3" s="6"/>
      <c r="E3" s="6"/>
      <c r="F3" s="6"/>
      <c r="G3" s="6"/>
      <c r="H3" s="6"/>
      <c r="I3" s="6"/>
    </row>
    <row r="4" spans="2:9" ht="11.25" customHeight="1">
      <c r="B4" s="92"/>
      <c r="C4" s="6"/>
      <c r="D4" s="6"/>
      <c r="E4" s="6"/>
      <c r="F4" s="6"/>
      <c r="G4" s="6"/>
      <c r="H4" s="6"/>
      <c r="I4" s="6"/>
    </row>
    <row r="5" spans="2:9" ht="19.5" customHeight="1">
      <c r="B5" s="280" t="s">
        <v>314</v>
      </c>
      <c r="C5" s="281"/>
      <c r="D5" s="281"/>
      <c r="E5" s="281"/>
      <c r="F5" s="281"/>
      <c r="G5" s="281"/>
      <c r="H5" s="281"/>
      <c r="I5" s="282"/>
    </row>
    <row r="6" spans="2:9" ht="31.5" customHeight="1">
      <c r="B6" s="110" t="s">
        <v>15</v>
      </c>
      <c r="C6" s="111" t="s">
        <v>20</v>
      </c>
      <c r="D6" s="111" t="s">
        <v>22</v>
      </c>
      <c r="E6" s="111" t="s">
        <v>23</v>
      </c>
      <c r="F6" s="111" t="s">
        <v>24</v>
      </c>
      <c r="G6" s="112" t="s">
        <v>28</v>
      </c>
      <c r="H6" s="112" t="s">
        <v>18</v>
      </c>
      <c r="I6" s="113" t="s">
        <v>7</v>
      </c>
    </row>
    <row r="7" spans="2:9" ht="18" customHeight="1">
      <c r="B7" s="286" t="s">
        <v>83</v>
      </c>
      <c r="C7" s="287"/>
      <c r="D7" s="287"/>
      <c r="E7" s="287"/>
      <c r="F7" s="287"/>
      <c r="G7" s="287"/>
      <c r="H7" s="287"/>
      <c r="I7" s="288"/>
    </row>
    <row r="8" spans="2:9" ht="19.5" customHeight="1">
      <c r="B8" s="114" t="s">
        <v>214</v>
      </c>
      <c r="C8" s="115" t="s">
        <v>215</v>
      </c>
      <c r="D8" s="116">
        <v>2.54</v>
      </c>
      <c r="E8" s="116">
        <v>2.54</v>
      </c>
      <c r="F8" s="116">
        <v>2.54</v>
      </c>
      <c r="G8" s="100">
        <v>1</v>
      </c>
      <c r="H8" s="100">
        <v>1956</v>
      </c>
      <c r="I8" s="100">
        <v>4968.24</v>
      </c>
    </row>
    <row r="9" spans="2:9" ht="19.5" customHeight="1">
      <c r="B9" s="117" t="s">
        <v>320</v>
      </c>
      <c r="C9" s="240"/>
      <c r="D9" s="242"/>
      <c r="E9" s="242"/>
      <c r="F9" s="257"/>
      <c r="G9" s="118">
        <f>G8</f>
        <v>1</v>
      </c>
      <c r="H9" s="118">
        <f t="shared" ref="H9:I10" si="0">H8</f>
        <v>1956</v>
      </c>
      <c r="I9" s="118">
        <f t="shared" si="0"/>
        <v>4968.24</v>
      </c>
    </row>
    <row r="10" spans="2:9" ht="19.5" customHeight="1">
      <c r="B10" s="119" t="s">
        <v>277</v>
      </c>
      <c r="C10" s="283"/>
      <c r="D10" s="284"/>
      <c r="E10" s="284"/>
      <c r="F10" s="285"/>
      <c r="G10" s="120">
        <f>G9</f>
        <v>1</v>
      </c>
      <c r="H10" s="120">
        <f t="shared" si="0"/>
        <v>1956</v>
      </c>
      <c r="I10" s="120">
        <f t="shared" si="0"/>
        <v>4968.24</v>
      </c>
    </row>
    <row r="11" spans="2:9" ht="3" customHeight="1">
      <c r="B11" s="92"/>
      <c r="C11" s="6"/>
      <c r="D11" s="6"/>
      <c r="E11" s="6"/>
      <c r="F11" s="6"/>
      <c r="G11" s="6"/>
      <c r="H11" s="6"/>
      <c r="I11" s="6"/>
    </row>
    <row r="12" spans="2:9" ht="18.75" customHeight="1">
      <c r="B12" s="277" t="s">
        <v>113</v>
      </c>
      <c r="C12" s="278"/>
      <c r="D12" s="278"/>
      <c r="E12" s="278"/>
      <c r="F12" s="278"/>
      <c r="G12" s="278"/>
      <c r="H12" s="278"/>
      <c r="I12" s="278"/>
    </row>
    <row r="13" spans="2:9" ht="12" customHeight="1">
      <c r="B13" s="271" t="s">
        <v>15</v>
      </c>
      <c r="C13" s="272"/>
      <c r="D13" s="273"/>
      <c r="E13" s="271" t="s">
        <v>20</v>
      </c>
      <c r="F13" s="273"/>
      <c r="G13" s="279" t="s">
        <v>44</v>
      </c>
      <c r="H13" s="272"/>
      <c r="I13" s="273"/>
    </row>
    <row r="14" spans="2:9" ht="12" customHeight="1">
      <c r="B14" s="274" t="s">
        <v>29</v>
      </c>
      <c r="C14" s="275"/>
      <c r="D14" s="275"/>
      <c r="E14" s="275"/>
      <c r="F14" s="275"/>
      <c r="G14" s="275"/>
      <c r="H14" s="275"/>
      <c r="I14" s="276"/>
    </row>
    <row r="15" spans="2:9" ht="12" customHeight="1">
      <c r="B15" s="243" t="s">
        <v>256</v>
      </c>
      <c r="C15" s="249"/>
      <c r="D15" s="245"/>
      <c r="E15" s="240" t="s">
        <v>257</v>
      </c>
      <c r="F15" s="241"/>
      <c r="G15" s="240">
        <v>0.13</v>
      </c>
      <c r="H15" s="250"/>
      <c r="I15" s="241"/>
    </row>
    <row r="16" spans="2:9" ht="12" customHeight="1">
      <c r="B16" s="243" t="s">
        <v>275</v>
      </c>
      <c r="C16" s="249" t="s">
        <v>276</v>
      </c>
      <c r="D16" s="245"/>
      <c r="E16" s="240" t="s">
        <v>276</v>
      </c>
      <c r="F16" s="241"/>
      <c r="G16" s="240">
        <v>3</v>
      </c>
      <c r="H16" s="250"/>
      <c r="I16" s="241"/>
    </row>
    <row r="17" spans="2:9" ht="12" customHeight="1">
      <c r="B17" s="243" t="s">
        <v>212</v>
      </c>
      <c r="C17" s="249"/>
      <c r="D17" s="245"/>
      <c r="E17" s="240" t="s">
        <v>213</v>
      </c>
      <c r="F17" s="241"/>
      <c r="G17" s="240" t="s">
        <v>71</v>
      </c>
      <c r="H17" s="250"/>
      <c r="I17" s="241"/>
    </row>
    <row r="18" spans="2:9" ht="12" customHeight="1">
      <c r="B18" s="259" t="s">
        <v>72</v>
      </c>
      <c r="C18" s="260"/>
      <c r="D18" s="260"/>
      <c r="E18" s="260"/>
      <c r="F18" s="260"/>
      <c r="G18" s="260"/>
      <c r="H18" s="260"/>
      <c r="I18" s="261"/>
    </row>
    <row r="19" spans="2:9" ht="12" customHeight="1">
      <c r="B19" s="243" t="s">
        <v>104</v>
      </c>
      <c r="C19" s="249"/>
      <c r="D19" s="245"/>
      <c r="E19" s="240" t="s">
        <v>105</v>
      </c>
      <c r="F19" s="241"/>
      <c r="G19" s="240">
        <v>10.98</v>
      </c>
      <c r="H19" s="250"/>
      <c r="I19" s="241"/>
    </row>
    <row r="20" spans="2:9" ht="12" customHeight="1">
      <c r="B20" s="243" t="s">
        <v>222</v>
      </c>
      <c r="C20" s="244"/>
      <c r="D20" s="245"/>
      <c r="E20" s="240" t="s">
        <v>223</v>
      </c>
      <c r="F20" s="241"/>
      <c r="G20" s="240">
        <v>10</v>
      </c>
      <c r="H20" s="242"/>
      <c r="I20" s="241"/>
    </row>
    <row r="21" spans="2:9" ht="12" customHeight="1">
      <c r="B21" s="243" t="s">
        <v>103</v>
      </c>
      <c r="C21" s="244"/>
      <c r="D21" s="245"/>
      <c r="E21" s="240" t="s">
        <v>102</v>
      </c>
      <c r="F21" s="241"/>
      <c r="G21" s="240">
        <v>1</v>
      </c>
      <c r="H21" s="242"/>
      <c r="I21" s="241"/>
    </row>
    <row r="22" spans="2:9" ht="12" customHeight="1">
      <c r="B22" s="246" t="s">
        <v>108</v>
      </c>
      <c r="C22" s="247"/>
      <c r="D22" s="248"/>
      <c r="E22" s="251" t="s">
        <v>109</v>
      </c>
      <c r="F22" s="252"/>
      <c r="G22" s="251">
        <v>1</v>
      </c>
      <c r="H22" s="253"/>
      <c r="I22" s="252"/>
    </row>
    <row r="23" spans="2:9" ht="12" customHeight="1">
      <c r="B23" s="246" t="s">
        <v>119</v>
      </c>
      <c r="C23" s="247"/>
      <c r="D23" s="248"/>
      <c r="E23" s="251" t="s">
        <v>120</v>
      </c>
      <c r="F23" s="252"/>
      <c r="G23" s="251" t="s">
        <v>71</v>
      </c>
      <c r="H23" s="253"/>
      <c r="I23" s="252"/>
    </row>
    <row r="24" spans="2:9" ht="12" customHeight="1">
      <c r="B24" s="262" t="s">
        <v>93</v>
      </c>
      <c r="C24" s="263"/>
      <c r="D24" s="263"/>
      <c r="E24" s="263"/>
      <c r="F24" s="263"/>
      <c r="G24" s="263"/>
      <c r="H24" s="263"/>
      <c r="I24" s="264"/>
    </row>
    <row r="25" spans="2:9" ht="12" customHeight="1">
      <c r="B25" s="243" t="s">
        <v>298</v>
      </c>
      <c r="C25" s="244"/>
      <c r="D25" s="245"/>
      <c r="E25" s="240" t="s">
        <v>299</v>
      </c>
      <c r="F25" s="241"/>
      <c r="G25" s="240" t="s">
        <v>71</v>
      </c>
      <c r="H25" s="242"/>
      <c r="I25" s="241"/>
    </row>
    <row r="26" spans="2:9" ht="12" customHeight="1">
      <c r="B26" s="243" t="s">
        <v>278</v>
      </c>
      <c r="C26" s="244"/>
      <c r="D26" s="245"/>
      <c r="E26" s="240" t="s">
        <v>279</v>
      </c>
      <c r="F26" s="241"/>
      <c r="G26" s="240" t="s">
        <v>71</v>
      </c>
      <c r="H26" s="242"/>
      <c r="I26" s="241"/>
    </row>
    <row r="27" spans="2:9" ht="12" customHeight="1">
      <c r="B27" s="243" t="s">
        <v>271</v>
      </c>
      <c r="C27" s="244"/>
      <c r="D27" s="245"/>
      <c r="E27" s="240" t="s">
        <v>272</v>
      </c>
      <c r="F27" s="241"/>
      <c r="G27" s="240" t="s">
        <v>71</v>
      </c>
      <c r="H27" s="242"/>
      <c r="I27" s="241"/>
    </row>
    <row r="28" spans="2:9" ht="12" customHeight="1">
      <c r="B28" s="243" t="s">
        <v>248</v>
      </c>
      <c r="C28" s="244"/>
      <c r="D28" s="245"/>
      <c r="E28" s="240" t="s">
        <v>249</v>
      </c>
      <c r="F28" s="241"/>
      <c r="G28" s="240">
        <v>1</v>
      </c>
      <c r="H28" s="242"/>
      <c r="I28" s="241"/>
    </row>
    <row r="29" spans="2:9" ht="12" customHeight="1">
      <c r="B29" s="254" t="s">
        <v>210</v>
      </c>
      <c r="C29" s="244"/>
      <c r="D29" s="255"/>
      <c r="E29" s="256" t="s">
        <v>211</v>
      </c>
      <c r="F29" s="257"/>
      <c r="G29" s="256" t="s">
        <v>71</v>
      </c>
      <c r="H29" s="242"/>
      <c r="I29" s="257"/>
    </row>
    <row r="30" spans="2:9" ht="12" customHeight="1">
      <c r="B30" s="254" t="s">
        <v>184</v>
      </c>
      <c r="C30" s="244"/>
      <c r="D30" s="255"/>
      <c r="E30" s="256" t="s">
        <v>183</v>
      </c>
      <c r="F30" s="257"/>
      <c r="G30" s="256">
        <v>0.5</v>
      </c>
      <c r="H30" s="242"/>
      <c r="I30" s="257"/>
    </row>
    <row r="31" spans="2:9" ht="12" customHeight="1">
      <c r="B31" s="246" t="s">
        <v>189</v>
      </c>
      <c r="C31" s="247"/>
      <c r="D31" s="248"/>
      <c r="E31" s="258" t="s">
        <v>190</v>
      </c>
      <c r="F31" s="258"/>
      <c r="G31" s="251" t="s">
        <v>71</v>
      </c>
      <c r="H31" s="253"/>
      <c r="I31" s="252"/>
    </row>
    <row r="32" spans="2:9" ht="12" customHeight="1">
      <c r="B32" s="246" t="s">
        <v>107</v>
      </c>
      <c r="C32" s="247"/>
      <c r="D32" s="248"/>
      <c r="E32" s="251" t="s">
        <v>106</v>
      </c>
      <c r="F32" s="252"/>
      <c r="G32" s="251" t="s">
        <v>71</v>
      </c>
      <c r="H32" s="253"/>
      <c r="I32" s="252"/>
    </row>
    <row r="33" ht="25.5" customHeight="1"/>
    <row r="34" ht="22.5"/>
  </sheetData>
  <mergeCells count="60">
    <mergeCell ref="B1:D2"/>
    <mergeCell ref="G17:I17"/>
    <mergeCell ref="E17:F17"/>
    <mergeCell ref="B17:D17"/>
    <mergeCell ref="B13:D13"/>
    <mergeCell ref="E13:F13"/>
    <mergeCell ref="B14:I14"/>
    <mergeCell ref="B12:I12"/>
    <mergeCell ref="G13:I13"/>
    <mergeCell ref="B5:I5"/>
    <mergeCell ref="C10:F10"/>
    <mergeCell ref="B7:I7"/>
    <mergeCell ref="C9:F9"/>
    <mergeCell ref="B15:D15"/>
    <mergeCell ref="E15:F15"/>
    <mergeCell ref="G15:I15"/>
    <mergeCell ref="E28:F28"/>
    <mergeCell ref="G28:I28"/>
    <mergeCell ref="B18:I18"/>
    <mergeCell ref="B21:D21"/>
    <mergeCell ref="E21:F21"/>
    <mergeCell ref="G21:I21"/>
    <mergeCell ref="B20:D20"/>
    <mergeCell ref="E20:F20"/>
    <mergeCell ref="G20:I20"/>
    <mergeCell ref="E22:F22"/>
    <mergeCell ref="G22:I22"/>
    <mergeCell ref="B24:I24"/>
    <mergeCell ref="G23:I23"/>
    <mergeCell ref="B23:D23"/>
    <mergeCell ref="E23:F23"/>
    <mergeCell ref="B28:D28"/>
    <mergeCell ref="B32:D32"/>
    <mergeCell ref="E32:F32"/>
    <mergeCell ref="G32:I32"/>
    <mergeCell ref="B29:D29"/>
    <mergeCell ref="E29:F29"/>
    <mergeCell ref="G31:I31"/>
    <mergeCell ref="B31:D31"/>
    <mergeCell ref="E31:F31"/>
    <mergeCell ref="B30:D30"/>
    <mergeCell ref="E30:F30"/>
    <mergeCell ref="G30:I30"/>
    <mergeCell ref="G29:I29"/>
    <mergeCell ref="B22:D22"/>
    <mergeCell ref="B16:D16"/>
    <mergeCell ref="E16:F16"/>
    <mergeCell ref="G16:I16"/>
    <mergeCell ref="B25:D25"/>
    <mergeCell ref="E25:F25"/>
    <mergeCell ref="G25:I25"/>
    <mergeCell ref="B19:D19"/>
    <mergeCell ref="E19:F19"/>
    <mergeCell ref="G19:I19"/>
    <mergeCell ref="E27:F27"/>
    <mergeCell ref="G27:I27"/>
    <mergeCell ref="B27:D27"/>
    <mergeCell ref="B26:D26"/>
    <mergeCell ref="E26:F26"/>
    <mergeCell ref="G26:I26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I8" sqref="I8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9" t="s">
        <v>0</v>
      </c>
      <c r="C1" s="289"/>
      <c r="D1" s="5"/>
      <c r="E1" s="5"/>
      <c r="F1" s="5"/>
    </row>
    <row r="2" spans="1:6" ht="27.95" customHeight="1">
      <c r="A2" s="4"/>
      <c r="B2" s="290" t="s">
        <v>312</v>
      </c>
      <c r="C2" s="290"/>
      <c r="D2" s="290"/>
      <c r="E2" s="290"/>
      <c r="F2" s="290"/>
    </row>
    <row r="3" spans="1:6" ht="42.75" customHeight="1">
      <c r="B3" s="280" t="s">
        <v>45</v>
      </c>
      <c r="C3" s="281"/>
      <c r="D3" s="281"/>
      <c r="E3" s="281"/>
      <c r="F3" s="281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2026-07-26T10:43:14Z</cp:lastPrinted>
  <dcterms:created xsi:type="dcterms:W3CDTF">2024-09-12T06:50:39Z</dcterms:created>
  <dcterms:modified xsi:type="dcterms:W3CDTF">2026-07-26T10:59:08Z</dcterms:modified>
</cp:coreProperties>
</file>